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5700" tabRatio="824" activeTab="0"/>
  </bookViews>
  <sheets>
    <sheet name="INICIO" sheetId="1" r:id="rId1"/>
    <sheet name="PREPARACION" sheetId="2" r:id="rId2"/>
    <sheet name="ALTERNATIVAS" sheetId="3" r:id="rId3"/>
    <sheet name="COSTOS" sheetId="4" r:id="rId4"/>
    <sheet name="EVALUACION SOCIOECONOMICA" sheetId="5" r:id="rId5"/>
    <sheet name="INDICADORES" sheetId="6" r:id="rId6"/>
    <sheet name="FUENTES DE FINANCIACION" sheetId="7" r:id="rId7"/>
    <sheet name="ANALISIS DE SENSIBILIDAD" sheetId="8" r:id="rId8"/>
    <sheet name="CONCLUSIONES Y RECOMENDACIONES" sheetId="9" r:id="rId9"/>
  </sheets>
  <externalReferences>
    <externalReference r:id="rId12"/>
    <externalReference r:id="rId13"/>
  </externalReferences>
  <definedNames>
    <definedName name="AlternativaSeleccionada">'ANALISIS DE SENSIBILIDAD'!#REF!</definedName>
    <definedName name="AltSelected">'ANALISIS DE SENSIBILIDAD'!#REF!</definedName>
    <definedName name="AnosOperacion">'PREPARACION'!$G$20</definedName>
    <definedName name="AñoBase">'PREPARACION'!$G$22</definedName>
    <definedName name="años1">'PREPARACION'!$G$19</definedName>
    <definedName name="años2">'COSTOS'!#REF!</definedName>
    <definedName name="años3">'COSTOS'!#REF!</definedName>
    <definedName name="AñosInversion">'PREPARACION'!$G$21</definedName>
    <definedName name="caep1">'COSTOS'!#REF!</definedName>
    <definedName name="caep2">'COSTOS'!#REF!</definedName>
    <definedName name="caep3">'COSTOS'!#REF!</definedName>
    <definedName name="caes1">'EVALUACION SOCIOECONOMICA'!$D$116</definedName>
    <definedName name="caes2">'EVALUACION SOCIOECONOMICA'!#REF!</definedName>
    <definedName name="caes3">'EVALUACION SOCIOECONOMICA'!#REF!</definedName>
    <definedName name="caesm1">'EVALUACION SOCIOECONOMICA'!$E$118</definedName>
    <definedName name="caesm2">'EVALUACION SOCIOECONOMICA'!$E$119</definedName>
    <definedName name="caesm3">'EVALUACION SOCIOECONOMICA'!$E$120</definedName>
    <definedName name="CCapacidadSP">'PREPARACION'!#REF!</definedName>
    <definedName name="CDeficitSA">'PREPARACION'!#REF!</definedName>
    <definedName name="CDeficitSP">'PREPARACION'!#REF!</definedName>
    <definedName name="CDemandaSA">'PREPARACION'!#REF!</definedName>
    <definedName name="CDemandaSBO">'PREPARACION'!#REF!</definedName>
    <definedName name="CDemandaSP">'PREPARACION'!#REF!</definedName>
    <definedName name="celda1">'COSTOS'!#REF!</definedName>
    <definedName name="celda1a">'COSTOS'!#REF!</definedName>
    <definedName name="celda1b">'COSTOS'!#REF!</definedName>
    <definedName name="celda2">'COSTOS'!$D$14</definedName>
    <definedName name="celda21">'COSTOS'!#REF!</definedName>
    <definedName name="celda2a">'COSTOS'!$D$15</definedName>
    <definedName name="celda2b">'COSTOS'!$E$17</definedName>
    <definedName name="celda2c">'COSTOS'!$E$24</definedName>
    <definedName name="celda2d">'COSTOS'!$E$31</definedName>
    <definedName name="celda2e">'COSTOS'!$E$38</definedName>
    <definedName name="celda2f">'COSTOS'!$E$40</definedName>
    <definedName name="celda2g">'COSTOS'!$E$47</definedName>
    <definedName name="celda2h">'COSTOS'!$E$54</definedName>
    <definedName name="celda2i">'COSTOS'!$E$61</definedName>
    <definedName name="celda2j">'COSTOS'!$E$63</definedName>
    <definedName name="celda2k">'COSTOS'!$E$70</definedName>
    <definedName name="celda2l">'COSTOS'!$E$77</definedName>
    <definedName name="celda2m">'COSTOS'!$E$84</definedName>
    <definedName name="celda2n">'COSTOS'!$E$86</definedName>
    <definedName name="celda3">'EVALUACION SOCIOECONOMICA'!$D$41</definedName>
    <definedName name="celda35">'FUENTES DE FINANCIACION'!#REF!</definedName>
    <definedName name="celda3a">'EVALUACION SOCIOECONOMICA'!$D$42</definedName>
    <definedName name="celda3b">'EVALUACION SOCIOECONOMICA'!$E$44</definedName>
    <definedName name="celda3c">'EVALUACION SOCIOECONOMICA'!$E$51</definedName>
    <definedName name="celda3d">'EVALUACION SOCIOECONOMICA'!$E$58</definedName>
    <definedName name="celda3e">'EVALUACION SOCIOECONOMICA'!$E$65</definedName>
    <definedName name="celda3f">'EVALUACION SOCIOECONOMICA'!$E$67</definedName>
    <definedName name="celda3g">'EVALUACION SOCIOECONOMICA'!$E$74</definedName>
    <definedName name="celda3h">'EVALUACION SOCIOECONOMICA'!$E$81</definedName>
    <definedName name="celda3i">'EVALUACION SOCIOECONOMICA'!$E$88</definedName>
    <definedName name="celda3j">'EVALUACION SOCIOECONOMICA'!$E$90</definedName>
    <definedName name="celda3k">'EVALUACION SOCIOECONOMICA'!$E$97</definedName>
    <definedName name="celda3l">'EVALUACION SOCIOECONOMICA'!$E$104</definedName>
    <definedName name="celda3m">'EVALUACION SOCIOECONOMICA'!$E$111</definedName>
    <definedName name="celda3n">'EVALUACION SOCIOECONOMICA'!$E$113</definedName>
    <definedName name="celdacontrol1">'EVALUACION SOCIOECONOMICA'!$D$44</definedName>
    <definedName name="CeldaDemanda">'PREPARACION'!#REF!</definedName>
    <definedName name="CeldaDemandaSA">'PREPARACION'!#REF!</definedName>
    <definedName name="CeldaInstituciones">'PREPARACION'!#REF!</definedName>
    <definedName name="celdaj">'EVALUACION SOCIOECONOMICA'!$E$90</definedName>
    <definedName name="celdatotal1">'[2]EVALUACIÓN SOCIOECONÓMICA'!$E$31</definedName>
    <definedName name="celdatotal2">'[2]EVALUACIÓN SOCIOECONÓMICA'!$E$69</definedName>
    <definedName name="celdatotal3">'[2]EVALUACIÓN SOCIOECONÓMICA'!$E$103</definedName>
    <definedName name="COfertaSA">'PREPARACION'!#REF!</definedName>
    <definedName name="COfertaSBO">'PREPARACION'!#REF!</definedName>
    <definedName name="COfertaSP">'PREPARACION'!#REF!</definedName>
    <definedName name="comienzo">'COSTOS'!$A$9</definedName>
    <definedName name="costoeficiencia1">'INDICADORES'!$D$16</definedName>
    <definedName name="costoeficiencia2">'INDICADORES'!$E$16</definedName>
    <definedName name="costoeficiencia3">'INDICADORES'!$F$16</definedName>
    <definedName name="delta1">'INDICADORES'!$D$10</definedName>
    <definedName name="delta2">'INDICADORES'!$E$10</definedName>
    <definedName name="delta3">'INDICADORES'!$F$10</definedName>
    <definedName name="Esc1">'ANALISIS DE SENSIBILIDAD'!$A$9</definedName>
    <definedName name="Esc2">'ANALISIS DE SENSIBILIDAD'!$A$17</definedName>
    <definedName name="Esc3">'ANALISIS DE SENSIBILIDAD'!$A$25</definedName>
    <definedName name="FCapacidadSP">'PREPARACION'!#REF!</definedName>
    <definedName name="FDeficitSA">'PREPARACION'!#REF!</definedName>
    <definedName name="FDeficitSP">'PREPARACION'!#REF!</definedName>
    <definedName name="FDemandaSA">'PREPARACION'!#REF!</definedName>
    <definedName name="FDemandaSBO">'PREPARACION'!#REF!</definedName>
    <definedName name="FDemandaSP">'PREPARACION'!#REF!</definedName>
    <definedName name="fila17">'FUENTES DE FINANCIACION'!#REF!</definedName>
    <definedName name="FilaDemandaSA">'PREPARACION'!#REF!</definedName>
    <definedName name="FilaInstituciones">'PREPARACION'!#REF!</definedName>
    <definedName name="FOfertaSA">'PREPARACION'!#REF!</definedName>
    <definedName name="FOfertaSP">'PREPARACION'!#REF!</definedName>
    <definedName name="holamijo">'PREPARACION'!$I$15</definedName>
    <definedName name="iefmeta1">'ALTERNATIVAS'!$G$30</definedName>
    <definedName name="iefmeta2">'ALTERNATIVAS'!$G$62</definedName>
    <definedName name="iefmeta3">'ALTERNATIVAS'!$G$94</definedName>
    <definedName name="ieimeta1">'ALTERNATIVAS'!$G$29</definedName>
    <definedName name="ieimeta2">'ALTERNATIVAS'!$G$61</definedName>
    <definedName name="ieimeta3">'ALTERNATIVAS'!$G$93</definedName>
    <definedName name="ieprob1">'PREPARACION'!$F$73</definedName>
    <definedName name="ieprob2">'PREPARACION'!$F$90</definedName>
    <definedName name="ieprob3">'PREPARACION'!$F$107</definedName>
    <definedName name="Ind11">'ANALISIS DE SENSIBILIDAD'!$K$11</definedName>
    <definedName name="Ind12">'ANALISIS DE SENSIBILIDAD'!#REF!</definedName>
    <definedName name="Ind13">'ANALISIS DE SENSIBILIDAD'!$K$12</definedName>
    <definedName name="Ind14">'ANALISIS DE SENSIBILIDAD'!$K$13</definedName>
    <definedName name="Ind21">'ANALISIS DE SENSIBILIDAD'!$K$19</definedName>
    <definedName name="Ind22">'ANALISIS DE SENSIBILIDAD'!#REF!</definedName>
    <definedName name="Ind23">'ANALISIS DE SENSIBILIDAD'!$K$20</definedName>
    <definedName name="Ind24">'ANALISIS DE SENSIBILIDAD'!$K$21</definedName>
    <definedName name="Ind31">'ANALISIS DE SENSIBILIDAD'!$K$27</definedName>
    <definedName name="Ind32">'ANALISIS DE SENSIBILIDAD'!#REF!</definedName>
    <definedName name="Ind33">'ANALISIS DE SENSIBILIDAD'!$K$28</definedName>
    <definedName name="Ind34">'ANALISIS DE SENSIBILIDAD'!$K$29</definedName>
    <definedName name="interes">'EVALUACION SOCIOECONOMICA'!$D$13</definedName>
    <definedName name="interesprivado">'COSTOS'!#REF!</definedName>
    <definedName name="interessocial">'EVALUACION SOCIOECONOMICA'!$F$8</definedName>
    <definedName name="KmdeRed">'[1]EVALUACIÓN PRIVADA'!$F$11</definedName>
    <definedName name="KMdeRed2">'[1]EVALUACIÓN PRIVADA'!$F$80</definedName>
    <definedName name="KMdeRed3">'[1]EVALUACIÓN PRIVADA'!$F$148</definedName>
    <definedName name="MarkAlt1">'ALTERNATIVAS'!$A$7</definedName>
    <definedName name="MarkAlt1EP">'COSTOS'!#REF!</definedName>
    <definedName name="MarkAlt1SE">'EVALUACION SOCIOECONOMICA'!#REF!</definedName>
    <definedName name="MarkAlt2">'ALTERNATIVAS'!$A$125</definedName>
    <definedName name="MarkAlt2EP">'COSTOS'!#REF!</definedName>
    <definedName name="MarkAlt2SE">'EVALUACION SOCIOECONOMICA'!#REF!</definedName>
    <definedName name="MarkAlt3">'ALTERNATIVAS'!$A$171</definedName>
    <definedName name="MarkAlt3EP">'COSTOS'!#REF!</definedName>
    <definedName name="MarkAlt3SE">'EVALUACION SOCIOECONOMICA'!#REF!</definedName>
    <definedName name="MarkATYO">'PREPARACION'!$A$130</definedName>
    <definedName name="MarkBenS">'EVALUACION SOCIOECONOMICA'!$A$16</definedName>
    <definedName name="MarkCaracterizacion">'PREPARACION'!#REF!</definedName>
    <definedName name="MarkDiag">'PREPARACION'!$A$30</definedName>
    <definedName name="MarkIngP">'COSTOS'!#REF!</definedName>
    <definedName name="MarkMeta1">'ALTERNATIVAS'!$A$10</definedName>
    <definedName name="MarkMeta2">'ALTERNATIVAS'!$A$42</definedName>
    <definedName name="MarkMeta3">'ALTERNATIVAS'!$A$74</definedName>
    <definedName name="MarkOMYA">'PREPARACION'!$A$114</definedName>
    <definedName name="MarkProblem">'PREPARACION'!#REF!</definedName>
    <definedName name="MarkProblema">'PREPARACION'!#REF!</definedName>
    <definedName name="MarkSA">'PREPARACION'!#REF!</definedName>
    <definedName name="MarkSBO">'PREPARACION'!#REF!</definedName>
    <definedName name="MarkSEAlt3">'EVALUACION SOCIOECONOMICA'!#REF!</definedName>
    <definedName name="MarkSEAlt32">'EVALUACION SOCIOECONOMICA'!#REF!</definedName>
    <definedName name="MarkSinP">'PREPARACION'!$A$59</definedName>
    <definedName name="MarkSSP">'PREPARACION'!#REF!</definedName>
    <definedName name="MarkTitulo">'PREPARACION'!$A$9</definedName>
    <definedName name="MM2">'COSTOS'!$A$7</definedName>
    <definedName name="MM3">'EVALUACION SOCIOECONOMICA'!$A$5</definedName>
    <definedName name="numero">'[2]PREPARACION'!$F$10</definedName>
    <definedName name="OtrosIndicadores">'INDICADORES'!$A$19</definedName>
    <definedName name="Potencia">'[1]EVALUACIÓN PRIVADA'!$F$10</definedName>
    <definedName name="Potencia2">'[1]EVALUACIÓN PRIVADA'!$F$79</definedName>
    <definedName name="Potencia3">'[1]EVALUACIÓN PRIVADA'!$F$147</definedName>
    <definedName name="producto">'[2]ALTERNATIVAS'!$G$47</definedName>
    <definedName name="producto2">'[2]ALTERNATIVAS'!$G$96</definedName>
    <definedName name="producto3">'[2]ALTERNATIVAS'!$G$145</definedName>
    <definedName name="rpcdivisa">'EVALUACION SOCIOECONOMICA'!$D$8</definedName>
    <definedName name="rpcmoc">'EVALUACION SOCIOECONOMICA'!$D$12</definedName>
    <definedName name="rpcmocr">'EVALUACION SOCIOECONOMICA'!$D$10</definedName>
    <definedName name="rpcmocu">'EVALUACION SOCIOECONOMICA'!$D$9</definedName>
    <definedName name="rpcmosemi">'EVALUACION SOCIOECONOMICA'!$D$11</definedName>
    <definedName name="sel1">'COSTOS'!#REF!</definedName>
    <definedName name="sel2">'COSTOS'!$D$14:$D$86</definedName>
    <definedName name="sel3">'EVALUACION SOCIOECONOMICA'!$D$41:$D$113</definedName>
    <definedName name="sel4">'EVALUACION SOCIOECONOMICA'!$D$44:$D$111</definedName>
    <definedName name="serv1">'PREPARACION'!#REF!</definedName>
    <definedName name="serv2">'PREPARACION'!#REF!</definedName>
    <definedName name="serv3">'PREPARACION'!#REF!</definedName>
    <definedName name="serv4">'PREPARACION'!#REF!</definedName>
    <definedName name="Tarifa">'[1]EVALUACIÓN PRIVADA'!$F$9</definedName>
    <definedName name="Tarifa2">'[1]EVALUACIÓN PRIVADA'!$F$78</definedName>
    <definedName name="Tarifa3">'[1]EVALUACIÓN PRIVADA'!$F$146</definedName>
    <definedName name="temp">'COSTOS'!$E$32</definedName>
    <definedName name="temp1">'COSTOS'!$E$32</definedName>
    <definedName name="textoprueba">"CuadroNombre"</definedName>
    <definedName name="TipoDeCambio">'COSTOS'!$E$11</definedName>
    <definedName name="Total1">'[1]EVALUACIÓN PRIVADA'!$J$67:$K$67</definedName>
    <definedName name="usuarios">'[1]EVALUACIÓN SOCIOECONÓMICA'!$F$17</definedName>
    <definedName name="usuarios2">'[1]EVALUACIÓN SOCIOECONÓMICA'!$F$78</definedName>
    <definedName name="usuarios3">'[1]EVALUACIÓN SOCIOECONÓMICA'!$F$139</definedName>
    <definedName name="vacp1">'COSTOS'!#REF!</definedName>
    <definedName name="vacp2">'COSTOS'!#REF!</definedName>
    <definedName name="vacp3">'COSTOS'!#REF!</definedName>
    <definedName name="vacs1">'EVALUACION SOCIOECONOMICA'!$D$115</definedName>
    <definedName name="vacs2">'EVALUACION SOCIOECONOMICA'!#REF!</definedName>
    <definedName name="vacs3">'EVALUACION SOCIOECONOMICA'!#REF!</definedName>
    <definedName name="vacsm1">'EVALUACION SOCIOECONOMICA'!$D$118</definedName>
    <definedName name="vacsm2">'EVALUACION SOCIOECONOMICA'!$D$119</definedName>
    <definedName name="vacsm3">'EVALUACION SOCIOECONOMICA'!$D$120</definedName>
    <definedName name="vanp1">'COSTOS'!#REF!</definedName>
    <definedName name="vanp2">'COSTOS'!#REF!</definedName>
    <definedName name="vanp3">'COSTOS'!#REF!</definedName>
    <definedName name="vans1">'EVALUACION SOCIOECONOMICA'!#REF!</definedName>
    <definedName name="vans2">'EVALUACION SOCIOECONOMICA'!#REF!</definedName>
    <definedName name="vans3">'EVALUACION SOCIOECONOMICA'!#REF!</definedName>
    <definedName name="variacioncosto1">'ANALISIS DE SENSIBILIDAD'!$E$12</definedName>
    <definedName name="variacioncosto2">'ANALISIS DE SENSIBILIDAD'!$E$20</definedName>
    <definedName name="variacioncosto3">'ANALISIS DE SENSIBILIDAD'!$E$28</definedName>
    <definedName name="variacionoperacion1">'ANALISIS DE SENSIBILIDAD'!$E$14</definedName>
    <definedName name="variacionoperacion2">'ANALISIS DE SENSIBILIDAD'!$E$22</definedName>
    <definedName name="variacionoperacion3">'ANALISIS DE SENSIBILIDAD'!$E$30</definedName>
    <definedName name="variacionproduccion1">'ANALISIS DE SENSIBILIDAD'!$E$13</definedName>
    <definedName name="variacionproduccion2">'ANALISIS DE SENSIBILIDAD'!$E$21</definedName>
    <definedName name="variacionproduccion3">'ANALISIS DE SENSIBILIDAD'!$E$29</definedName>
    <definedName name="vpcp">'COSTOS'!#REF!</definedName>
  </definedNames>
  <calcPr fullCalcOnLoad="1"/>
</workbook>
</file>

<file path=xl/comments3.xml><?xml version="1.0" encoding="utf-8"?>
<comments xmlns="http://schemas.openxmlformats.org/spreadsheetml/2006/main">
  <authors>
    <author>SCRE</author>
    <author>Marlon Coral</author>
  </authors>
  <commentList>
    <comment ref="D28" authorId="0">
      <text>
        <r>
          <rPr>
            <b/>
            <sz val="9"/>
            <rFont val="Tahoma"/>
            <family val="0"/>
          </rPr>
          <t>Referirse a la sección: "DESCRIPCION DE LA SITUACION SIN PROYECTO"</t>
        </r>
        <r>
          <rPr>
            <sz val="9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rFont val="Tahoma"/>
            <family val="0"/>
          </rPr>
          <t>Este es el indicador de estado inicial para la situación sin proyecto (Base Optimizada)</t>
        </r>
        <r>
          <rPr>
            <sz val="8"/>
            <rFont val="Tahoma"/>
            <family val="0"/>
          </rPr>
          <t xml:space="preserve">
</t>
        </r>
      </text>
    </comment>
    <comment ref="D60" authorId="0">
      <text>
        <r>
          <rPr>
            <b/>
            <sz val="9"/>
            <rFont val="Tahoma"/>
            <family val="0"/>
          </rPr>
          <t>Referirse a la sección: "DESCRIPCION DE LA SITUACION SIN PROYECTO"</t>
        </r>
        <r>
          <rPr>
            <sz val="9"/>
            <rFont val="Tahoma"/>
            <family val="0"/>
          </rPr>
          <t xml:space="preserve">
</t>
        </r>
      </text>
    </comment>
    <comment ref="G61" authorId="1">
      <text>
        <r>
          <rPr>
            <b/>
            <sz val="8"/>
            <rFont val="Tahoma"/>
            <family val="0"/>
          </rPr>
          <t>Este es el indicador de estado inicial para la situación sin proyecto (Base Optimizada)</t>
        </r>
        <r>
          <rPr>
            <sz val="8"/>
            <rFont val="Tahoma"/>
            <family val="0"/>
          </rPr>
          <t xml:space="preserve">
</t>
        </r>
      </text>
    </comment>
    <comment ref="D92" authorId="0">
      <text>
        <r>
          <rPr>
            <b/>
            <sz val="9"/>
            <rFont val="Tahoma"/>
            <family val="0"/>
          </rPr>
          <t>Referirse a la sección: "DESCRIPCION DE LA SITUACION SIN PROYECTO"</t>
        </r>
        <r>
          <rPr>
            <sz val="9"/>
            <rFont val="Tahoma"/>
            <family val="0"/>
          </rPr>
          <t xml:space="preserve">
</t>
        </r>
      </text>
    </comment>
    <comment ref="G93" authorId="1">
      <text>
        <r>
          <rPr>
            <b/>
            <sz val="8"/>
            <rFont val="Tahoma"/>
            <family val="0"/>
          </rPr>
          <t>Este es el indicador de estado inicial para la situación sin proyecto (Base Optimizada)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SCRE</author>
  </authors>
  <commentList>
    <comment ref="B18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55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64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71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78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SCRE</author>
  </authors>
  <commentList>
    <comment ref="B45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68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75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82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91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98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105" authorId="0">
      <text>
        <r>
          <rPr>
            <b/>
            <sz val="9"/>
            <rFont val="Tahoma"/>
            <family val="0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SCRE</author>
  </authors>
  <commentList>
    <comment ref="B8" authorId="0">
      <text>
        <r>
          <rPr>
            <b/>
            <sz val="9"/>
            <rFont val="Tahoma"/>
            <family val="2"/>
          </rPr>
          <t>Refiérase a Preparación</t>
        </r>
        <r>
          <rPr>
            <sz val="9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0"/>
          </rPr>
          <t>Refiérase a Preparación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Alberto RAHAL</author>
    <author>Marlon Coral</author>
  </authors>
  <commentList>
    <comment ref="D10" authorId="0">
      <text>
        <r>
          <rPr>
            <b/>
            <sz val="8"/>
            <rFont val="Tahoma"/>
            <family val="2"/>
          </rPr>
          <t>Estos son los valores reales de las variables para la alternativa seleccionada</t>
        </r>
      </text>
    </comment>
    <comment ref="E10" authorId="0">
      <text>
        <r>
          <rPr>
            <b/>
            <sz val="8"/>
            <rFont val="Tahoma"/>
            <family val="0"/>
          </rPr>
          <t>Introduzca aquí el valor modificado de la variable que quiere analizar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Estos son los valores reales de las variables para la alternativa seleccionada</t>
        </r>
      </text>
    </comment>
    <comment ref="E18" authorId="0">
      <text>
        <r>
          <rPr>
            <b/>
            <sz val="8"/>
            <rFont val="Tahoma"/>
            <family val="0"/>
          </rPr>
          <t>Introduzca aquí el valor modificado de la variable que quiere analizar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Estos son los valores reales de las variables para la alternativa seleccionada</t>
        </r>
      </text>
    </comment>
    <comment ref="E26" authorId="0">
      <text>
        <r>
          <rPr>
            <b/>
            <sz val="8"/>
            <rFont val="Tahoma"/>
            <family val="0"/>
          </rPr>
          <t>Introduzca aquí el valor modificado de la variable que quiere analizar</t>
        </r>
        <r>
          <rPr>
            <sz val="8"/>
            <rFont val="Tahoma"/>
            <family val="0"/>
          </rPr>
          <t xml:space="preserve">
</t>
        </r>
      </text>
    </comment>
    <comment ref="E12" authorId="1">
      <text>
        <r>
          <rPr>
            <b/>
            <sz val="8"/>
            <rFont val="Tahoma"/>
            <family val="0"/>
          </rPr>
          <t>en porcentaje...</t>
        </r>
        <r>
          <rPr>
            <sz val="8"/>
            <rFont val="Tahoma"/>
            <family val="0"/>
          </rPr>
          <t xml:space="preserve">
</t>
        </r>
      </text>
    </comment>
    <comment ref="E20" authorId="1">
      <text>
        <r>
          <rPr>
            <b/>
            <sz val="8"/>
            <rFont val="Tahoma"/>
            <family val="0"/>
          </rPr>
          <t>en porcentaje...</t>
        </r>
        <r>
          <rPr>
            <sz val="8"/>
            <rFont val="Tahoma"/>
            <family val="0"/>
          </rPr>
          <t xml:space="preserve">
</t>
        </r>
      </text>
    </comment>
    <comment ref="E28" authorId="1">
      <text>
        <r>
          <rPr>
            <b/>
            <sz val="8"/>
            <rFont val="Tahoma"/>
            <family val="0"/>
          </rPr>
          <t>en porcentaje...</t>
        </r>
        <r>
          <rPr>
            <sz val="8"/>
            <rFont val="Tahoma"/>
            <family val="0"/>
          </rPr>
          <t xml:space="preserve">
</t>
        </r>
      </text>
    </comment>
    <comment ref="E13" authorId="1">
      <text>
        <r>
          <rPr>
            <b/>
            <sz val="8"/>
            <rFont val="Tahoma"/>
            <family val="0"/>
          </rPr>
          <t>en porcentaje...</t>
        </r>
        <r>
          <rPr>
            <sz val="8"/>
            <rFont val="Tahoma"/>
            <family val="0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0"/>
          </rPr>
          <t>en porcentaje...</t>
        </r>
        <r>
          <rPr>
            <sz val="8"/>
            <rFont val="Tahoma"/>
            <family val="0"/>
          </rPr>
          <t xml:space="preserve">
</t>
        </r>
      </text>
    </comment>
    <comment ref="E21" authorId="1">
      <text>
        <r>
          <rPr>
            <b/>
            <sz val="8"/>
            <rFont val="Tahoma"/>
            <family val="0"/>
          </rPr>
          <t>en porcentaje...</t>
        </r>
        <r>
          <rPr>
            <sz val="8"/>
            <rFont val="Tahoma"/>
            <family val="0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0"/>
          </rPr>
          <t>en porcentaje...</t>
        </r>
        <r>
          <rPr>
            <sz val="8"/>
            <rFont val="Tahoma"/>
            <family val="0"/>
          </rPr>
          <t xml:space="preserve">
</t>
        </r>
      </text>
    </comment>
    <comment ref="E29" authorId="1">
      <text>
        <r>
          <rPr>
            <b/>
            <sz val="8"/>
            <rFont val="Tahoma"/>
            <family val="0"/>
          </rPr>
          <t>en porcentaje...</t>
        </r>
        <r>
          <rPr>
            <sz val="8"/>
            <rFont val="Tahoma"/>
            <family val="0"/>
          </rPr>
          <t xml:space="preserve">
</t>
        </r>
      </text>
    </comment>
    <comment ref="E30" authorId="1">
      <text>
        <r>
          <rPr>
            <b/>
            <sz val="8"/>
            <rFont val="Tahoma"/>
            <family val="0"/>
          </rPr>
          <t>en porcentaje...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<sst xmlns="http://schemas.openxmlformats.org/spreadsheetml/2006/main" count="341" uniqueCount="159">
  <si>
    <t>UNIVERSIDAD DE LOS ANDES</t>
  </si>
  <si>
    <t>FACULTAD DE ECONOMIA</t>
  </si>
  <si>
    <t>EXTERNO DEL MINISTERIO DE HACIENDA DE BOLIVIA</t>
  </si>
  <si>
    <t xml:space="preserve">METODOLOGIA DE PREPARACION Y EVALUACION DE PROYECTOS DE </t>
  </si>
  <si>
    <t>VICEMINISTERIO DE INVERSIONES PUBLICAS Y FINANCIAMIENTO</t>
  </si>
  <si>
    <t>REPUBLICA DE BOLIVIA</t>
  </si>
  <si>
    <t>CONSTRUCCION DE CARRETERAS PAVIMENTADAS</t>
  </si>
  <si>
    <t>Firma</t>
  </si>
  <si>
    <t>Total</t>
  </si>
  <si>
    <t>Años</t>
  </si>
  <si>
    <t>TOTAL</t>
  </si>
  <si>
    <t>CAES</t>
  </si>
  <si>
    <t>Indicador</t>
  </si>
  <si>
    <t>Valor</t>
  </si>
  <si>
    <t>Componentes de Inversión</t>
  </si>
  <si>
    <t>Valor Actual</t>
  </si>
  <si>
    <t xml:space="preserve">   Mano de Obra Calificada</t>
  </si>
  <si>
    <t>Variables</t>
  </si>
  <si>
    <t>Nuevo Valor</t>
  </si>
  <si>
    <t>VACS</t>
  </si>
  <si>
    <r>
      <t>A</t>
    </r>
    <r>
      <rPr>
        <sz val="10"/>
        <color indexed="12"/>
        <rFont val="Lucida Casual"/>
        <family val="4"/>
      </rPr>
      <t xml:space="preserve">SPECTOS </t>
    </r>
    <r>
      <rPr>
        <sz val="12"/>
        <color indexed="10"/>
        <rFont val="Lucida Casual"/>
        <family val="4"/>
      </rPr>
      <t>T</t>
    </r>
    <r>
      <rPr>
        <sz val="10"/>
        <color indexed="12"/>
        <rFont val="Lucida Casual"/>
        <family val="4"/>
      </rPr>
      <t>ÉCNICOS</t>
    </r>
  </si>
  <si>
    <r>
      <t>A</t>
    </r>
    <r>
      <rPr>
        <sz val="10"/>
        <color indexed="12"/>
        <rFont val="Lucida Casual"/>
        <family val="4"/>
      </rPr>
      <t xml:space="preserve">SPECTOS </t>
    </r>
    <r>
      <rPr>
        <sz val="12"/>
        <color indexed="10"/>
        <rFont val="Lucida Casual"/>
        <family val="4"/>
      </rPr>
      <t>O</t>
    </r>
    <r>
      <rPr>
        <sz val="10"/>
        <color indexed="12"/>
        <rFont val="Lucida Casual"/>
        <family val="4"/>
      </rPr>
      <t>PERATIVOS</t>
    </r>
  </si>
  <si>
    <r>
      <t>I</t>
    </r>
    <r>
      <rPr>
        <sz val="12"/>
        <color indexed="48"/>
        <rFont val="Lucida Casual"/>
        <family val="4"/>
      </rPr>
      <t>NFORMACIÓN</t>
    </r>
    <r>
      <rPr>
        <sz val="10"/>
        <color indexed="48"/>
        <rFont val="Lucida Casual"/>
        <family val="4"/>
      </rPr>
      <t xml:space="preserve">  </t>
    </r>
    <r>
      <rPr>
        <sz val="14"/>
        <color indexed="10"/>
        <rFont val="Lucida Casual"/>
        <family val="4"/>
      </rPr>
      <t>G</t>
    </r>
    <r>
      <rPr>
        <sz val="12"/>
        <color indexed="48"/>
        <rFont val="Lucida Casual"/>
        <family val="4"/>
      </rPr>
      <t>ENERAL</t>
    </r>
  </si>
  <si>
    <r>
      <t>C</t>
    </r>
    <r>
      <rPr>
        <sz val="10"/>
        <color indexed="48"/>
        <rFont val="Lucida Casual"/>
        <family val="4"/>
      </rPr>
      <t xml:space="preserve">OSTOS DEL </t>
    </r>
    <r>
      <rPr>
        <sz val="12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</si>
  <si>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R</t>
    </r>
    <r>
      <rPr>
        <sz val="10"/>
        <color indexed="12"/>
        <rFont val="Lucida Casual"/>
        <family val="4"/>
      </rPr>
      <t>ECOMENDACIÓN</t>
    </r>
  </si>
  <si>
    <r>
      <t>J</t>
    </r>
    <r>
      <rPr>
        <sz val="10"/>
        <color indexed="12"/>
        <rFont val="Lucida Casual"/>
        <family val="4"/>
      </rPr>
      <t>USTIFICACIÓN</t>
    </r>
  </si>
  <si>
    <r>
      <t>F</t>
    </r>
    <r>
      <rPr>
        <sz val="10"/>
        <color indexed="12"/>
        <rFont val="Lucida Casual"/>
        <family val="4"/>
      </rPr>
      <t xml:space="preserve">ECHA DE </t>
    </r>
    <r>
      <rPr>
        <sz val="12"/>
        <color indexed="10"/>
        <rFont val="Lucida Casual"/>
        <family val="4"/>
      </rPr>
      <t>E</t>
    </r>
    <r>
      <rPr>
        <sz val="10"/>
        <color indexed="12"/>
        <rFont val="Lucida Casual"/>
        <family val="4"/>
      </rPr>
      <t>LABORACIÓN</t>
    </r>
  </si>
  <si>
    <r>
      <t>R</t>
    </r>
    <r>
      <rPr>
        <sz val="10"/>
        <color indexed="12"/>
        <rFont val="Lucida Casual"/>
        <family val="4"/>
      </rPr>
      <t>ESPONSABLE</t>
    </r>
  </si>
  <si>
    <r>
      <t>N</t>
    </r>
    <r>
      <rPr>
        <sz val="8"/>
        <color indexed="12"/>
        <rFont val="Lucida Casual"/>
        <family val="4"/>
      </rPr>
      <t>OMBRE</t>
    </r>
  </si>
  <si>
    <r>
      <t>C</t>
    </r>
    <r>
      <rPr>
        <sz val="8"/>
        <color indexed="12"/>
        <rFont val="Lucida Casual"/>
        <family val="4"/>
      </rPr>
      <t>ARGO</t>
    </r>
  </si>
  <si>
    <t>RPC Mano de Obra no Calificada Rural</t>
  </si>
  <si>
    <t>RPC Mano de Obra no Calificada Urbana</t>
  </si>
  <si>
    <t>RPC Divisa</t>
  </si>
  <si>
    <t>RPC Mano de Obra Semicalificada</t>
  </si>
  <si>
    <t>RPC Mano de Obra Calificada</t>
  </si>
  <si>
    <t>Tasa Social de Descuento</t>
  </si>
  <si>
    <t>Aspectos Generales del Proyecto</t>
  </si>
  <si>
    <t xml:space="preserve"> </t>
  </si>
  <si>
    <t>Diagnostico de la sitación actual</t>
  </si>
  <si>
    <r>
      <t>N</t>
    </r>
    <r>
      <rPr>
        <sz val="10"/>
        <color indexed="12"/>
        <rFont val="Lucida Casual"/>
        <family val="4"/>
      </rPr>
      <t xml:space="preserve">OMBRE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</si>
  <si>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D</t>
    </r>
    <r>
      <rPr>
        <sz val="10"/>
        <color indexed="12"/>
        <rFont val="Lucida Casual"/>
        <family val="4"/>
      </rPr>
      <t xml:space="preserve">IAGNÓSTICO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>OCIOECONÓMICO</t>
    </r>
  </si>
  <si>
    <r>
      <t>D</t>
    </r>
    <r>
      <rPr>
        <sz val="10"/>
        <color indexed="12"/>
        <rFont val="Lucida Casual"/>
        <family val="4"/>
      </rPr>
      <t xml:space="preserve">IAGNÓSTICO </t>
    </r>
    <r>
      <rPr>
        <sz val="12"/>
        <color indexed="10"/>
        <rFont val="Lucida Casual"/>
        <family val="4"/>
      </rPr>
      <t>L</t>
    </r>
    <r>
      <rPr>
        <sz val="10"/>
        <color indexed="12"/>
        <rFont val="Lucida Casual"/>
        <family val="4"/>
      </rPr>
      <t xml:space="preserve">EGAL E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>NSTITUCIONAL</t>
    </r>
  </si>
  <si>
    <r>
      <t>P</t>
    </r>
    <r>
      <rPr>
        <b/>
        <sz val="10"/>
        <color indexed="12"/>
        <rFont val="Lucida Casual"/>
        <family val="4"/>
      </rPr>
      <t>ROBLEMA 1</t>
    </r>
  </si>
  <si>
    <r>
      <t>D</t>
    </r>
    <r>
      <rPr>
        <sz val="8"/>
        <color indexed="12"/>
        <rFont val="Lucida Casual"/>
        <family val="4"/>
      </rPr>
      <t>ESCRIPCIÓN</t>
    </r>
  </si>
  <si>
    <r>
      <t>I</t>
    </r>
    <r>
      <rPr>
        <sz val="8"/>
        <color indexed="12"/>
        <rFont val="Lucida Casual"/>
        <family val="4"/>
      </rPr>
      <t>NDICADOR DE</t>
    </r>
    <r>
      <rPr>
        <sz val="10"/>
        <color indexed="12"/>
        <rFont val="Lucida Casual"/>
        <family val="4"/>
      </rPr>
      <t xml:space="preserve"> </t>
    </r>
    <r>
      <rPr>
        <sz val="10"/>
        <color indexed="10"/>
        <rFont val="Lucida Casual"/>
        <family val="4"/>
      </rPr>
      <t>E</t>
    </r>
    <r>
      <rPr>
        <sz val="8"/>
        <color indexed="12"/>
        <rFont val="Lucida Casual"/>
        <family val="4"/>
      </rPr>
      <t>STADO</t>
    </r>
  </si>
  <si>
    <r>
      <t>P</t>
    </r>
    <r>
      <rPr>
        <b/>
        <sz val="10"/>
        <color indexed="12"/>
        <rFont val="Lucida Casual"/>
        <family val="4"/>
      </rPr>
      <t>ROBLEMA 2</t>
    </r>
  </si>
  <si>
    <r>
      <t>P</t>
    </r>
    <r>
      <rPr>
        <b/>
        <sz val="10"/>
        <color indexed="12"/>
        <rFont val="Lucida Casual"/>
        <family val="4"/>
      </rPr>
      <t>ROBLEMA 3</t>
    </r>
  </si>
  <si>
    <r>
      <t>C</t>
    </r>
    <r>
      <rPr>
        <sz val="8"/>
        <color indexed="12"/>
        <rFont val="Lucida Casual"/>
        <family val="4"/>
      </rPr>
      <t>AUSA</t>
    </r>
  </si>
  <si>
    <t>META 1</t>
  </si>
  <si>
    <t>META 2</t>
  </si>
  <si>
    <t>META 3</t>
  </si>
  <si>
    <r>
      <t>M</t>
    </r>
    <r>
      <rPr>
        <b/>
        <sz val="10"/>
        <color indexed="12"/>
        <rFont val="Lucida Casual"/>
        <family val="4"/>
      </rPr>
      <t>ETA 1</t>
    </r>
  </si>
  <si>
    <r>
      <t>M</t>
    </r>
    <r>
      <rPr>
        <b/>
        <sz val="10"/>
        <color indexed="12"/>
        <rFont val="Lucida Casual"/>
        <family val="4"/>
      </rPr>
      <t>ETA 2</t>
    </r>
  </si>
  <si>
    <r>
      <t>M</t>
    </r>
    <r>
      <rPr>
        <b/>
        <sz val="10"/>
        <color indexed="12"/>
        <rFont val="Lucida Casual"/>
        <family val="4"/>
      </rPr>
      <t>ETA 3</t>
    </r>
  </si>
  <si>
    <r>
      <t>I</t>
    </r>
    <r>
      <rPr>
        <sz val="8"/>
        <color indexed="12"/>
        <rFont val="Lucida Casual"/>
        <family val="4"/>
      </rPr>
      <t xml:space="preserve">NDICADOR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>ROBLEMA 1</t>
    </r>
  </si>
  <si>
    <r>
      <t>I</t>
    </r>
    <r>
      <rPr>
        <sz val="8"/>
        <color indexed="12"/>
        <rFont val="Lucida Casual"/>
        <family val="4"/>
      </rPr>
      <t xml:space="preserve">NDICADOR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>ROBLEMA 2</t>
    </r>
  </si>
  <si>
    <r>
      <t>I</t>
    </r>
    <r>
      <rPr>
        <sz val="8"/>
        <color indexed="12"/>
        <rFont val="Lucida Casual"/>
        <family val="4"/>
      </rPr>
      <t xml:space="preserve">NDICADOR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>ROBLEMA 3</t>
    </r>
  </si>
  <si>
    <t>En un periodo de:</t>
  </si>
  <si>
    <r>
      <t xml:space="preserve">Llevar el Indicador de Estado del Problema 2 </t>
    </r>
    <r>
      <rPr>
        <b/>
        <sz val="10"/>
        <rFont val="Arial"/>
        <family val="2"/>
      </rPr>
      <t>desde</t>
    </r>
    <r>
      <rPr>
        <sz val="10"/>
        <rFont val="Arial"/>
        <family val="2"/>
      </rPr>
      <t>:</t>
    </r>
  </si>
  <si>
    <r>
      <t xml:space="preserve">Llevar el Indicador de Estado del Problema 1 </t>
    </r>
    <r>
      <rPr>
        <b/>
        <sz val="10"/>
        <rFont val="Arial"/>
        <family val="2"/>
      </rPr>
      <t>desde</t>
    </r>
    <r>
      <rPr>
        <sz val="10"/>
        <rFont val="Arial"/>
        <family val="2"/>
      </rPr>
      <t>:</t>
    </r>
  </si>
  <si>
    <r>
      <t xml:space="preserve">Llevar el Indicador de Estado del Problema 3 </t>
    </r>
    <r>
      <rPr>
        <b/>
        <sz val="10"/>
        <rFont val="Arial"/>
        <family val="2"/>
      </rPr>
      <t>desde</t>
    </r>
    <r>
      <rPr>
        <sz val="10"/>
        <rFont val="Arial"/>
        <family val="2"/>
      </rPr>
      <t>:</t>
    </r>
  </si>
  <si>
    <r>
      <t>A</t>
    </r>
    <r>
      <rPr>
        <sz val="8"/>
        <color indexed="12"/>
        <rFont val="Lucida Casual"/>
        <family val="4"/>
      </rPr>
      <t xml:space="preserve">CTIVIDADES </t>
    </r>
    <r>
      <rPr>
        <sz val="10"/>
        <color indexed="10"/>
        <rFont val="Lucida Casual"/>
        <family val="4"/>
      </rPr>
      <t>N</t>
    </r>
    <r>
      <rPr>
        <sz val="8"/>
        <color indexed="12"/>
        <rFont val="Lucida Casual"/>
        <family val="4"/>
      </rPr>
      <t xml:space="preserve">ECESARIAS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 xml:space="preserve">ARA </t>
    </r>
    <r>
      <rPr>
        <sz val="10"/>
        <color indexed="10"/>
        <rFont val="Lucida Casual"/>
        <family val="4"/>
      </rPr>
      <t>L</t>
    </r>
    <r>
      <rPr>
        <sz val="8"/>
        <color indexed="12"/>
        <rFont val="Lucida Casual"/>
        <family val="4"/>
      </rPr>
      <t xml:space="preserve">OGRAR LA </t>
    </r>
    <r>
      <rPr>
        <sz val="10"/>
        <color indexed="10"/>
        <rFont val="Lucida Casual"/>
        <family val="4"/>
      </rPr>
      <t>M</t>
    </r>
    <r>
      <rPr>
        <sz val="8"/>
        <color indexed="12"/>
        <rFont val="Lucida Casual"/>
        <family val="4"/>
      </rPr>
      <t>ETA 1</t>
    </r>
  </si>
  <si>
    <r>
      <t>años</t>
    </r>
    <r>
      <rPr>
        <sz val="10"/>
        <rFont val="Arial"/>
        <family val="0"/>
      </rPr>
      <t>.</t>
    </r>
  </si>
  <si>
    <r>
      <t>A</t>
    </r>
    <r>
      <rPr>
        <sz val="8"/>
        <color indexed="12"/>
        <rFont val="Lucida Casual"/>
        <family val="4"/>
      </rPr>
      <t xml:space="preserve">CTIVIDADES </t>
    </r>
    <r>
      <rPr>
        <sz val="10"/>
        <color indexed="10"/>
        <rFont val="Lucida Casual"/>
        <family val="4"/>
      </rPr>
      <t>N</t>
    </r>
    <r>
      <rPr>
        <sz val="8"/>
        <color indexed="12"/>
        <rFont val="Lucida Casual"/>
        <family val="4"/>
      </rPr>
      <t xml:space="preserve">ECESARIAS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 xml:space="preserve">ARA </t>
    </r>
    <r>
      <rPr>
        <sz val="10"/>
        <color indexed="10"/>
        <rFont val="Lucida Casual"/>
        <family val="4"/>
      </rPr>
      <t>L</t>
    </r>
    <r>
      <rPr>
        <sz val="8"/>
        <color indexed="12"/>
        <rFont val="Lucida Casual"/>
        <family val="4"/>
      </rPr>
      <t xml:space="preserve">OGRAR LA </t>
    </r>
    <r>
      <rPr>
        <sz val="10"/>
        <color indexed="10"/>
        <rFont val="Lucida Casual"/>
        <family val="4"/>
      </rPr>
      <t>M</t>
    </r>
    <r>
      <rPr>
        <sz val="8"/>
        <color indexed="12"/>
        <rFont val="Lucida Casual"/>
        <family val="4"/>
      </rPr>
      <t>ETA 2</t>
    </r>
  </si>
  <si>
    <r>
      <t>A</t>
    </r>
    <r>
      <rPr>
        <sz val="8"/>
        <color indexed="12"/>
        <rFont val="Lucida Casual"/>
        <family val="4"/>
      </rPr>
      <t xml:space="preserve">CTIVIDADES </t>
    </r>
    <r>
      <rPr>
        <sz val="10"/>
        <color indexed="10"/>
        <rFont val="Lucida Casual"/>
        <family val="4"/>
      </rPr>
      <t>N</t>
    </r>
    <r>
      <rPr>
        <sz val="8"/>
        <color indexed="12"/>
        <rFont val="Lucida Casual"/>
        <family val="4"/>
      </rPr>
      <t xml:space="preserve">ECESARIAS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 xml:space="preserve">ARA </t>
    </r>
    <r>
      <rPr>
        <sz val="10"/>
        <color indexed="10"/>
        <rFont val="Lucida Casual"/>
        <family val="4"/>
      </rPr>
      <t>L</t>
    </r>
    <r>
      <rPr>
        <sz val="8"/>
        <color indexed="12"/>
        <rFont val="Lucida Casual"/>
        <family val="4"/>
      </rPr>
      <t xml:space="preserve">OGRAR LA </t>
    </r>
    <r>
      <rPr>
        <sz val="10"/>
        <color indexed="10"/>
        <rFont val="Lucida Casual"/>
        <family val="4"/>
      </rPr>
      <t>M</t>
    </r>
    <r>
      <rPr>
        <sz val="8"/>
        <color indexed="12"/>
        <rFont val="Lucida Casual"/>
        <family val="4"/>
      </rPr>
      <t>ETA 3</t>
    </r>
  </si>
  <si>
    <r>
      <t>E</t>
    </r>
    <r>
      <rPr>
        <sz val="8"/>
        <color indexed="12"/>
        <rFont val="Lucida Casual"/>
        <family val="4"/>
      </rPr>
      <t xml:space="preserve">NTIDAD </t>
    </r>
    <r>
      <rPr>
        <sz val="10"/>
        <color indexed="10"/>
        <rFont val="Lucida Casual"/>
        <family val="4"/>
      </rPr>
      <t>E</t>
    </r>
    <r>
      <rPr>
        <sz val="8"/>
        <color indexed="12"/>
        <rFont val="Lucida Casual"/>
        <family val="4"/>
      </rPr>
      <t>JECUTORA</t>
    </r>
  </si>
  <si>
    <r>
      <t>D</t>
    </r>
    <r>
      <rPr>
        <sz val="8"/>
        <color indexed="12"/>
        <rFont val="Lucida Casual"/>
        <family val="4"/>
      </rPr>
      <t xml:space="preserve">ESCRIPCIÓN DE </t>
    </r>
    <r>
      <rPr>
        <sz val="10"/>
        <color indexed="10"/>
        <rFont val="Lucida Casual"/>
        <family val="4"/>
      </rPr>
      <t>E</t>
    </r>
    <r>
      <rPr>
        <sz val="8"/>
        <color indexed="12"/>
        <rFont val="Lucida Casual"/>
        <family val="4"/>
      </rPr>
      <t xml:space="preserve">XPERIENCIAS </t>
    </r>
    <r>
      <rPr>
        <sz val="10"/>
        <color indexed="10"/>
        <rFont val="Lucida Casual"/>
        <family val="4"/>
      </rPr>
      <t>A</t>
    </r>
    <r>
      <rPr>
        <sz val="8"/>
        <color indexed="12"/>
        <rFont val="Lucida Casual"/>
        <family val="4"/>
      </rPr>
      <t>NTERIORES</t>
    </r>
  </si>
  <si>
    <r>
      <t>I</t>
    </r>
    <r>
      <rPr>
        <sz val="10"/>
        <color indexed="12"/>
        <rFont val="Lucida Casual"/>
        <family val="4"/>
      </rPr>
      <t xml:space="preserve">DENTIFICACIÓN DE </t>
    </r>
    <r>
      <rPr>
        <sz val="12"/>
        <color indexed="10"/>
        <rFont val="Lucida Casual"/>
        <family val="4"/>
      </rPr>
      <t>E</t>
    </r>
    <r>
      <rPr>
        <sz val="10"/>
        <color indexed="12"/>
        <rFont val="Lucida Casual"/>
        <family val="4"/>
      </rPr>
      <t xml:space="preserve">XTERNALIDADES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OSITIVAS</t>
    </r>
  </si>
  <si>
    <t>Inversión</t>
  </si>
  <si>
    <t xml:space="preserve">   Mano de Obra Semicalificada</t>
  </si>
  <si>
    <t xml:space="preserve">   Mano de Obra no Calificada Urbana</t>
  </si>
  <si>
    <t xml:space="preserve">   Mano de Obra no Calificada Rural</t>
  </si>
  <si>
    <t>Producción</t>
  </si>
  <si>
    <t>Operación y Mantenimiento</t>
  </si>
  <si>
    <t>Subtotal META 3</t>
  </si>
  <si>
    <t>Subtotal META 2</t>
  </si>
  <si>
    <t>Subtotal META 1</t>
  </si>
  <si>
    <t xml:space="preserve">   Materiales Locales</t>
  </si>
  <si>
    <t>Meta 1</t>
  </si>
  <si>
    <t>Meta2</t>
  </si>
  <si>
    <t>Meta3</t>
  </si>
  <si>
    <r>
      <t>I</t>
    </r>
    <r>
      <rPr>
        <sz val="10"/>
        <color indexed="12"/>
        <rFont val="Lucida Casual"/>
        <family val="4"/>
      </rPr>
      <t xml:space="preserve">DENTIFICACIÓN Y </t>
    </r>
    <r>
      <rPr>
        <sz val="12"/>
        <color indexed="10"/>
        <rFont val="Lucida Casual"/>
        <family val="0"/>
      </rPr>
      <t>D</t>
    </r>
    <r>
      <rPr>
        <sz val="10"/>
        <color indexed="12"/>
        <rFont val="Lucida Casual"/>
        <family val="4"/>
      </rPr>
      <t xml:space="preserve">ESCRIPCIÓN DE </t>
    </r>
    <r>
      <rPr>
        <sz val="12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 xml:space="preserve">ENEFICIOS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</si>
  <si>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M</t>
    </r>
    <r>
      <rPr>
        <b/>
        <sz val="10"/>
        <color indexed="48"/>
        <rFont val="Lucida Casual"/>
        <family val="4"/>
      </rPr>
      <t>ETA 1</t>
    </r>
  </si>
  <si>
    <r>
      <t>M</t>
    </r>
    <r>
      <rPr>
        <b/>
        <sz val="10"/>
        <color indexed="48"/>
        <rFont val="Lucida Casual"/>
        <family val="4"/>
      </rPr>
      <t>ETA 2</t>
    </r>
  </si>
  <si>
    <r>
      <t>M</t>
    </r>
    <r>
      <rPr>
        <b/>
        <sz val="10"/>
        <color indexed="48"/>
        <rFont val="Lucida Casual"/>
        <family val="4"/>
      </rPr>
      <t>ETA 3</t>
    </r>
  </si>
  <si>
    <t>Costos de Inversión</t>
  </si>
  <si>
    <t>Indicador Meta 1</t>
  </si>
  <si>
    <t>Indicador Meta 2</t>
  </si>
  <si>
    <t>Indicador Meta 3</t>
  </si>
  <si>
    <r>
      <t>A</t>
    </r>
    <r>
      <rPr>
        <sz val="12"/>
        <color indexed="12"/>
        <rFont val="Lucida Casual"/>
        <family val="4"/>
      </rPr>
      <t xml:space="preserve">NÁLISIS DE </t>
    </r>
    <r>
      <rPr>
        <sz val="14"/>
        <color indexed="10"/>
        <rFont val="Lucida Casual"/>
        <family val="4"/>
      </rPr>
      <t>S</t>
    </r>
    <r>
      <rPr>
        <sz val="12"/>
        <color indexed="12"/>
        <rFont val="Lucida Casual"/>
        <family val="4"/>
      </rPr>
      <t xml:space="preserve">ENSIBILIDAD </t>
    </r>
    <r>
      <rPr>
        <sz val="10"/>
        <color indexed="12"/>
        <rFont val="Lucida Casual"/>
        <family val="0"/>
      </rPr>
      <t>(</t>
    </r>
    <r>
      <rPr>
        <sz val="12"/>
        <color indexed="10"/>
        <rFont val="Lucida Casual"/>
        <family val="0"/>
      </rPr>
      <t>P</t>
    </r>
    <r>
      <rPr>
        <sz val="10"/>
        <color indexed="12"/>
        <rFont val="Lucida Casual"/>
        <family val="0"/>
      </rPr>
      <t xml:space="preserve">OR </t>
    </r>
    <r>
      <rPr>
        <sz val="12"/>
        <color indexed="10"/>
        <rFont val="Lucida Casual"/>
        <family val="0"/>
      </rPr>
      <t>M</t>
    </r>
    <r>
      <rPr>
        <sz val="10"/>
        <color indexed="12"/>
        <rFont val="Lucida Casual"/>
        <family val="0"/>
      </rPr>
      <t xml:space="preserve">ETA </t>
    </r>
    <r>
      <rPr>
        <sz val="12"/>
        <color indexed="10"/>
        <rFont val="Lucida Casual"/>
        <family val="0"/>
      </rPr>
      <t>P</t>
    </r>
    <r>
      <rPr>
        <sz val="10"/>
        <color indexed="12"/>
        <rFont val="Lucida Casual"/>
        <family val="0"/>
      </rPr>
      <t>ROPUESTA)</t>
    </r>
  </si>
  <si>
    <r>
      <t>P</t>
    </r>
    <r>
      <rPr>
        <sz val="12"/>
        <color indexed="12"/>
        <rFont val="Lucida Casual"/>
        <family val="4"/>
      </rPr>
      <t xml:space="preserve">REPARACIÓN DEL </t>
    </r>
    <r>
      <rPr>
        <sz val="14"/>
        <color indexed="10"/>
        <rFont val="Lucida Casual"/>
        <family val="4"/>
      </rPr>
      <t>P</t>
    </r>
    <r>
      <rPr>
        <sz val="12"/>
        <color indexed="12"/>
        <rFont val="Lucida Casual"/>
        <family val="4"/>
      </rPr>
      <t>ROYECTO</t>
    </r>
  </si>
  <si>
    <r>
      <t>E</t>
    </r>
    <r>
      <rPr>
        <sz val="12"/>
        <color indexed="12"/>
        <rFont val="Lucida Casual"/>
        <family val="4"/>
      </rPr>
      <t xml:space="preserve">VALUACIÓN </t>
    </r>
    <r>
      <rPr>
        <sz val="14"/>
        <color indexed="10"/>
        <rFont val="Lucida Casual"/>
        <family val="4"/>
      </rPr>
      <t>S</t>
    </r>
    <r>
      <rPr>
        <sz val="12"/>
        <color indexed="12"/>
        <rFont val="Lucida Casual"/>
        <family val="4"/>
      </rPr>
      <t>OCIOECONÓMICA</t>
    </r>
  </si>
  <si>
    <r>
      <t>C</t>
    </r>
    <r>
      <rPr>
        <sz val="12"/>
        <color indexed="12"/>
        <rFont val="Lucida Casual"/>
        <family val="4"/>
      </rPr>
      <t xml:space="preserve">ONCLUSIONES Y </t>
    </r>
    <r>
      <rPr>
        <sz val="14"/>
        <color indexed="10"/>
        <rFont val="Lucida Casual"/>
        <family val="4"/>
      </rPr>
      <t>R</t>
    </r>
    <r>
      <rPr>
        <sz val="12"/>
        <color indexed="12"/>
        <rFont val="Lucida Casual"/>
        <family val="4"/>
      </rPr>
      <t>ECOMENDACIONES</t>
    </r>
  </si>
  <si>
    <r>
      <t>T</t>
    </r>
    <r>
      <rPr>
        <sz val="10"/>
        <color indexed="12"/>
        <rFont val="Lucida Casual"/>
        <family val="4"/>
      </rPr>
      <t xml:space="preserve">IPO DE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</si>
  <si>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C</t>
    </r>
    <r>
      <rPr>
        <sz val="10"/>
        <color indexed="12"/>
        <rFont val="Lucida Casual"/>
        <family val="4"/>
      </rPr>
      <t xml:space="preserve">ARACTERIZACIÓN </t>
    </r>
    <r>
      <rPr>
        <sz val="12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>IOFÍSICA</t>
    </r>
  </si>
  <si>
    <r>
      <t>V</t>
    </r>
    <r>
      <rPr>
        <sz val="8"/>
        <color indexed="12"/>
        <rFont val="Lucida Casual"/>
        <family val="4"/>
      </rPr>
      <t>ALOR</t>
    </r>
  </si>
  <si>
    <r>
      <t>D</t>
    </r>
    <r>
      <rPr>
        <sz val="10"/>
        <color indexed="12"/>
        <rFont val="Lucida Casual"/>
        <family val="4"/>
      </rPr>
      <t xml:space="preserve">ESCRIPCION </t>
    </r>
    <r>
      <rPr>
        <sz val="12"/>
        <color indexed="10"/>
        <rFont val="Lucida Casual"/>
        <family val="4"/>
      </rPr>
      <t>G</t>
    </r>
    <r>
      <rPr>
        <sz val="10"/>
        <color indexed="12"/>
        <rFont val="Lucida Casual"/>
        <family val="4"/>
      </rPr>
      <t>ENERAL</t>
    </r>
  </si>
  <si>
    <r>
      <t xml:space="preserve">  </t>
    </r>
    <r>
      <rPr>
        <b/>
        <sz val="10"/>
        <rFont val="Arial"/>
        <family val="2"/>
      </rPr>
      <t>hasta</t>
    </r>
    <r>
      <rPr>
        <sz val="10"/>
        <rFont val="Arial"/>
        <family val="0"/>
      </rPr>
      <t>:</t>
    </r>
  </si>
  <si>
    <r>
      <t>D</t>
    </r>
    <r>
      <rPr>
        <sz val="8"/>
        <color indexed="12"/>
        <rFont val="Lucida Casual"/>
        <family val="4"/>
      </rPr>
      <t xml:space="preserve">ESCRIPCIÓN DE </t>
    </r>
    <r>
      <rPr>
        <sz val="10"/>
        <color indexed="10"/>
        <rFont val="Lucida Casual"/>
        <family val="4"/>
      </rPr>
      <t>O</t>
    </r>
    <r>
      <rPr>
        <sz val="8"/>
        <color indexed="12"/>
        <rFont val="Lucida Casual"/>
        <family val="4"/>
      </rPr>
      <t xml:space="preserve">RGANIZACIÓN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 xml:space="preserve">REVISTA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 xml:space="preserve">ARA </t>
    </r>
    <r>
      <rPr>
        <sz val="10"/>
        <color indexed="10"/>
        <rFont val="Lucida Casual"/>
        <family val="4"/>
      </rPr>
      <t>E</t>
    </r>
    <r>
      <rPr>
        <sz val="8"/>
        <color indexed="12"/>
        <rFont val="Lucida Casual"/>
        <family val="4"/>
      </rPr>
      <t xml:space="preserve">JECUTAR EL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>ROYECTO</t>
    </r>
  </si>
  <si>
    <r>
      <t>O</t>
    </r>
    <r>
      <rPr>
        <sz val="11"/>
        <color indexed="12"/>
        <rFont val="Lucida Casual"/>
        <family val="4"/>
      </rPr>
      <t xml:space="preserve">BJETIVO </t>
    </r>
    <r>
      <rPr>
        <sz val="12"/>
        <color indexed="10"/>
        <rFont val="Lucida Casual"/>
        <family val="4"/>
      </rPr>
      <t>G</t>
    </r>
    <r>
      <rPr>
        <sz val="11"/>
        <color indexed="12"/>
        <rFont val="Lucida Casual"/>
        <family val="4"/>
      </rPr>
      <t>ENERAL</t>
    </r>
  </si>
  <si>
    <r>
      <t>I</t>
    </r>
    <r>
      <rPr>
        <sz val="11"/>
        <color indexed="12"/>
        <rFont val="Lucida Casual"/>
        <family val="4"/>
      </rPr>
      <t xml:space="preserve">NDICADORES DE </t>
    </r>
    <r>
      <rPr>
        <sz val="12"/>
        <color indexed="10"/>
        <rFont val="Lucida Casual"/>
        <family val="4"/>
      </rPr>
      <t>C</t>
    </r>
    <r>
      <rPr>
        <sz val="11"/>
        <color indexed="12"/>
        <rFont val="Lucida Casual"/>
        <family val="4"/>
      </rPr>
      <t xml:space="preserve">OSTO </t>
    </r>
    <r>
      <rPr>
        <sz val="12"/>
        <color indexed="10"/>
        <rFont val="Lucida Casual"/>
        <family val="4"/>
      </rPr>
      <t>E</t>
    </r>
    <r>
      <rPr>
        <sz val="11"/>
        <color indexed="12"/>
        <rFont val="Lucida Casual"/>
        <family val="4"/>
      </rPr>
      <t>FICIENCIA</t>
    </r>
  </si>
  <si>
    <r>
      <t>R</t>
    </r>
    <r>
      <rPr>
        <sz val="11"/>
        <color indexed="12"/>
        <rFont val="Lucida Casual"/>
        <family val="4"/>
      </rPr>
      <t xml:space="preserve">ELACIÓN CON </t>
    </r>
    <r>
      <rPr>
        <sz val="12"/>
        <color indexed="10"/>
        <rFont val="Lucida Casual"/>
        <family val="4"/>
      </rPr>
      <t>P</t>
    </r>
    <r>
      <rPr>
        <sz val="11"/>
        <color indexed="12"/>
        <rFont val="Lucida Casual"/>
        <family val="4"/>
      </rPr>
      <t xml:space="preserve">LANES Y </t>
    </r>
    <r>
      <rPr>
        <sz val="12"/>
        <color indexed="10"/>
        <rFont val="Lucida Casual"/>
        <family val="4"/>
      </rPr>
      <t>P</t>
    </r>
    <r>
      <rPr>
        <sz val="11"/>
        <color indexed="12"/>
        <rFont val="Lucida Casual"/>
        <family val="4"/>
      </rPr>
      <t>ROGRAMAS</t>
    </r>
  </si>
  <si>
    <r>
      <t>M</t>
    </r>
    <r>
      <rPr>
        <sz val="12"/>
        <color indexed="12"/>
        <rFont val="Lucida Casual"/>
        <family val="4"/>
      </rPr>
      <t>ETAS</t>
    </r>
  </si>
  <si>
    <r>
      <t>C</t>
    </r>
    <r>
      <rPr>
        <sz val="12"/>
        <color indexed="48"/>
        <rFont val="Lucida Casual"/>
        <family val="4"/>
      </rPr>
      <t xml:space="preserve">OSTOS DEL </t>
    </r>
    <r>
      <rPr>
        <sz val="14"/>
        <color indexed="10"/>
        <rFont val="Lucida Casual"/>
        <family val="4"/>
      </rPr>
      <t>P</t>
    </r>
    <r>
      <rPr>
        <sz val="12"/>
        <color indexed="48"/>
        <rFont val="Lucida Casual"/>
        <family val="4"/>
      </rPr>
      <t>ROYECTO</t>
    </r>
  </si>
  <si>
    <t xml:space="preserve">   Bienes Transables</t>
  </si>
  <si>
    <r>
      <t>I</t>
    </r>
    <r>
      <rPr>
        <sz val="11"/>
        <color indexed="12"/>
        <rFont val="Lucida Casual"/>
        <family val="4"/>
      </rPr>
      <t xml:space="preserve">NDICADORES DE </t>
    </r>
    <r>
      <rPr>
        <sz val="12"/>
        <color indexed="10"/>
        <rFont val="Lucida Casual"/>
        <family val="4"/>
      </rPr>
      <t>E</t>
    </r>
    <r>
      <rPr>
        <sz val="11"/>
        <color indexed="12"/>
        <rFont val="Lucida Casual"/>
        <family val="4"/>
      </rPr>
      <t>STADO</t>
    </r>
  </si>
  <si>
    <t>Indicador de estado (linea base) (A)</t>
  </si>
  <si>
    <t>Indicador de estado (meta) (B)</t>
  </si>
  <si>
    <t>INDICADOR</t>
  </si>
  <si>
    <t>VACS TOTAL</t>
  </si>
  <si>
    <t>COSTO-EFICIENCIA</t>
  </si>
  <si>
    <t>Detalle</t>
  </si>
  <si>
    <t>Donación</t>
  </si>
  <si>
    <t>Terreno</t>
  </si>
  <si>
    <t>Edificaciones</t>
  </si>
  <si>
    <t>Equipamiento</t>
  </si>
  <si>
    <t>Suministros</t>
  </si>
  <si>
    <t>Supervisión</t>
  </si>
  <si>
    <t>Gastos Generales e Imprevistos</t>
  </si>
  <si>
    <r>
      <t>I</t>
    </r>
    <r>
      <rPr>
        <sz val="12"/>
        <color indexed="12"/>
        <rFont val="Lucida Casual"/>
        <family val="4"/>
      </rPr>
      <t xml:space="preserve">NVERSIÓN </t>
    </r>
    <r>
      <rPr>
        <sz val="14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 xml:space="preserve">STIMADA Y </t>
    </r>
    <r>
      <rPr>
        <sz val="14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INANCIAMIENTO</t>
    </r>
  </si>
  <si>
    <t>Unidad Monetaria</t>
  </si>
  <si>
    <t>Diferencia:</t>
  </si>
  <si>
    <r>
      <t>E</t>
    </r>
    <r>
      <rPr>
        <sz val="12"/>
        <color indexed="12"/>
        <rFont val="Lucida Casual"/>
        <family val="4"/>
      </rPr>
      <t xml:space="preserve">VALUACIÓN DEL </t>
    </r>
    <r>
      <rPr>
        <sz val="14"/>
        <color indexed="10"/>
        <rFont val="Lucida Casual"/>
        <family val="4"/>
      </rPr>
      <t>P</t>
    </r>
    <r>
      <rPr>
        <sz val="12"/>
        <color indexed="12"/>
        <rFont val="Lucida Casual"/>
        <family val="4"/>
      </rPr>
      <t>ROYECTO</t>
    </r>
  </si>
  <si>
    <t>Financiamiento Interno (Bs.)</t>
  </si>
  <si>
    <t>Financiamiento Externo (Bs.)</t>
  </si>
  <si>
    <t>Total General</t>
  </si>
  <si>
    <t>T.G.N.</t>
  </si>
  <si>
    <t>Recursos Propios</t>
  </si>
  <si>
    <t>Recursos de Contraval.</t>
  </si>
  <si>
    <t>Otros</t>
  </si>
  <si>
    <t>Crédito Externo</t>
  </si>
  <si>
    <t>Total Finaciam. Externo</t>
  </si>
  <si>
    <t>Total Financiam Interno</t>
  </si>
  <si>
    <r>
      <t>A</t>
    </r>
    <r>
      <rPr>
        <sz val="11"/>
        <color indexed="18"/>
        <rFont val="Lucida Casual"/>
        <family val="0"/>
      </rPr>
      <t>ÑOS</t>
    </r>
    <r>
      <rPr>
        <sz val="12"/>
        <color indexed="10"/>
        <rFont val="Lucida Casual"/>
        <family val="4"/>
      </rPr>
      <t xml:space="preserve"> </t>
    </r>
    <r>
      <rPr>
        <sz val="11"/>
        <color indexed="18"/>
        <rFont val="Lucida Casual"/>
        <family val="0"/>
      </rPr>
      <t>DE</t>
    </r>
    <r>
      <rPr>
        <sz val="12"/>
        <color indexed="10"/>
        <rFont val="Lucida Casual"/>
        <family val="4"/>
      </rPr>
      <t xml:space="preserve"> O</t>
    </r>
    <r>
      <rPr>
        <sz val="11"/>
        <color indexed="18"/>
        <rFont val="Lucida Casual"/>
        <family val="0"/>
      </rPr>
      <t>PERACIÓN DEL</t>
    </r>
    <r>
      <rPr>
        <sz val="12"/>
        <color indexed="10"/>
        <rFont val="Lucida Casual"/>
        <family val="4"/>
      </rPr>
      <t xml:space="preserve"> P</t>
    </r>
    <r>
      <rPr>
        <sz val="11"/>
        <color indexed="18"/>
        <rFont val="Lucida Casual"/>
        <family val="0"/>
      </rPr>
      <t>ROYECTO</t>
    </r>
  </si>
  <si>
    <r>
      <t>A</t>
    </r>
    <r>
      <rPr>
        <sz val="10"/>
        <color indexed="12"/>
        <rFont val="Lucida Casual"/>
        <family val="4"/>
      </rPr>
      <t xml:space="preserve">ÑOS QUE </t>
    </r>
    <r>
      <rPr>
        <sz val="12"/>
        <color indexed="10"/>
        <rFont val="Lucida Casual"/>
        <family val="0"/>
      </rPr>
      <t>D</t>
    </r>
    <r>
      <rPr>
        <sz val="10"/>
        <color indexed="12"/>
        <rFont val="Lucida Casual"/>
        <family val="4"/>
      </rPr>
      <t xml:space="preserve">URA LA </t>
    </r>
    <r>
      <rPr>
        <sz val="12"/>
        <color indexed="10"/>
        <rFont val="Lucida Casual"/>
        <family val="0"/>
      </rPr>
      <t>I</t>
    </r>
    <r>
      <rPr>
        <sz val="10"/>
        <color indexed="12"/>
        <rFont val="Lucida Casual"/>
        <family val="4"/>
      </rPr>
      <t>NVERSION</t>
    </r>
  </si>
  <si>
    <r>
      <t>A</t>
    </r>
    <r>
      <rPr>
        <sz val="10"/>
        <color indexed="12"/>
        <rFont val="Lucida Casual"/>
        <family val="4"/>
      </rPr>
      <t xml:space="preserve">ÑO DE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 xml:space="preserve">NICIO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</si>
  <si>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Costos de Operación</t>
  </si>
  <si>
    <t>Costos de Producción</t>
  </si>
  <si>
    <t>Variación (A-B)</t>
  </si>
  <si>
    <r>
      <t>A</t>
    </r>
    <r>
      <rPr>
        <sz val="10"/>
        <color indexed="12"/>
        <rFont val="Lucida Casual"/>
        <family val="4"/>
      </rPr>
      <t>REA</t>
    </r>
  </si>
  <si>
    <r>
      <t>T</t>
    </r>
    <r>
      <rPr>
        <sz val="10"/>
        <color indexed="12"/>
        <rFont val="Lucida Casual"/>
        <family val="4"/>
      </rPr>
      <t>IPO DE</t>
    </r>
    <r>
      <rPr>
        <sz val="14"/>
        <color indexed="10"/>
        <rFont val="Lucida Casual"/>
        <family val="0"/>
      </rPr>
      <t xml:space="preserve"> </t>
    </r>
    <r>
      <rPr>
        <sz val="12"/>
        <color indexed="10"/>
        <rFont val="Lucida Casual"/>
        <family val="0"/>
      </rPr>
      <t>I</t>
    </r>
    <r>
      <rPr>
        <sz val="10"/>
        <color indexed="12"/>
        <rFont val="Lucida Casual"/>
        <family val="4"/>
      </rPr>
      <t>NVERSION</t>
    </r>
  </si>
  <si>
    <t>CAES / Variación</t>
  </si>
  <si>
    <t>Impuesto Específico Hidrocarb.</t>
  </si>
  <si>
    <t>Tipo de Cambio (Bs. Por Dólar)</t>
  </si>
  <si>
    <t>Dólares</t>
  </si>
  <si>
    <t>Max</t>
  </si>
  <si>
    <t>Min</t>
  </si>
  <si>
    <t>Conservación y Manejo de Recursos Naturales</t>
  </si>
  <si>
    <t>Manejo de Cuencas Hidrográficas</t>
  </si>
  <si>
    <t>Control de Calidad Ambiental</t>
  </si>
  <si>
    <t>Costo/ Hectárea reforestada</t>
  </si>
  <si>
    <t>Costo/ persona capacitada</t>
  </si>
  <si>
    <t>Costo / plántula</t>
  </si>
  <si>
    <t>Costo / Hectárea conservada</t>
  </si>
  <si>
    <t>Plan de manejo / parque</t>
  </si>
  <si>
    <t xml:space="preserve">                  TIPO DE PROYECTO</t>
  </si>
  <si>
    <t>Costo por Beneficiario</t>
  </si>
  <si>
    <t>0.0963</t>
  </si>
  <si>
    <r>
      <t>A</t>
    </r>
    <r>
      <rPr>
        <sz val="12"/>
        <color indexed="12"/>
        <rFont val="Lucida Casual"/>
        <family val="4"/>
      </rPr>
      <t>LGUNOS</t>
    </r>
    <r>
      <rPr>
        <sz val="16"/>
        <color indexed="10"/>
        <rFont val="Lucida Casual"/>
        <family val="4"/>
      </rPr>
      <t xml:space="preserve"> I</t>
    </r>
    <r>
      <rPr>
        <sz val="12"/>
        <color indexed="48"/>
        <rFont val="Lucida Casual"/>
        <family val="4"/>
      </rPr>
      <t xml:space="preserve">NDICADORES </t>
    </r>
    <r>
      <rPr>
        <sz val="16"/>
        <color indexed="10"/>
        <rFont val="Lucida Casual"/>
        <family val="0"/>
      </rPr>
      <t>E</t>
    </r>
    <r>
      <rPr>
        <sz val="12"/>
        <color indexed="12"/>
        <rFont val="Lucida Casual"/>
        <family val="4"/>
      </rPr>
      <t xml:space="preserve">STANDAR PARA </t>
    </r>
    <r>
      <rPr>
        <sz val="16"/>
        <color indexed="10"/>
        <rFont val="Lucida Casual"/>
        <family val="0"/>
      </rPr>
      <t>P</t>
    </r>
    <r>
      <rPr>
        <sz val="12"/>
        <color indexed="12"/>
        <rFont val="Lucida Casual"/>
        <family val="4"/>
      </rPr>
      <t xml:space="preserve">ROYECTOS DE </t>
    </r>
    <r>
      <rPr>
        <sz val="16"/>
        <color indexed="10"/>
        <rFont val="Lucida Casual"/>
        <family val="4"/>
      </rPr>
      <t>M</t>
    </r>
    <r>
      <rPr>
        <sz val="12"/>
        <color indexed="12"/>
        <rFont val="Lucida Casual"/>
        <family val="4"/>
      </rPr>
      <t xml:space="preserve">EDIO </t>
    </r>
    <r>
      <rPr>
        <sz val="16"/>
        <color indexed="10"/>
        <rFont val="Lucida Casual"/>
        <family val="4"/>
      </rPr>
      <t>A</t>
    </r>
    <r>
      <rPr>
        <sz val="12"/>
        <color indexed="12"/>
        <rFont val="Lucida Casual"/>
        <family val="4"/>
      </rPr>
      <t>MBIENTE</t>
    </r>
  </si>
</sst>
</file>

<file path=xl/styles.xml><?xml version="1.0" encoding="utf-8"?>
<styleSheet xmlns="http://schemas.openxmlformats.org/spreadsheetml/2006/main">
  <numFmts count="54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_(&quot;C$&quot;* #,##0_);_(&quot;C$&quot;* \(#,##0\);_(&quot;C$&quot;* &quot;-&quot;_);_(@_)"/>
    <numFmt numFmtId="205" formatCode="_(&quot;C$&quot;* #,##0.00_);_(&quot;C$&quot;* \(#,##0.00\);_(&quot;C$&quot;* &quot;-&quot;??_);_(@_)"/>
    <numFmt numFmtId="206" formatCode="&quot;$&quot;"/>
    <numFmt numFmtId="207" formatCode="mmmm\ d\,\ yyyy"/>
    <numFmt numFmtId="208" formatCode="0.0000%"/>
    <numFmt numFmtId="209" formatCode="0.0000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8"/>
      <name val="Tahoma"/>
      <family val="0"/>
    </font>
    <font>
      <sz val="6"/>
      <name val="MS Serif"/>
      <family val="1"/>
    </font>
    <font>
      <b/>
      <sz val="12"/>
      <color indexed="18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sz val="10"/>
      <color indexed="22"/>
      <name val="Arial"/>
      <family val="2"/>
    </font>
    <font>
      <sz val="10"/>
      <color indexed="12"/>
      <name val="Lucida Handwriting"/>
      <family val="4"/>
    </font>
    <font>
      <sz val="12"/>
      <color indexed="10"/>
      <name val="Lucida Handwriting"/>
      <family val="4"/>
    </font>
    <font>
      <sz val="14"/>
      <color indexed="10"/>
      <name val="Lucida Handwriting"/>
      <family val="4"/>
    </font>
    <font>
      <b/>
      <sz val="14"/>
      <color indexed="10"/>
      <name val="Lucida Handwriting"/>
      <family val="4"/>
    </font>
    <font>
      <b/>
      <sz val="10"/>
      <color indexed="18"/>
      <name val="Lucida Handwriting"/>
      <family val="4"/>
    </font>
    <font>
      <sz val="14"/>
      <color indexed="10"/>
      <name val="Lucida Casual"/>
      <family val="4"/>
    </font>
    <font>
      <sz val="16"/>
      <color indexed="10"/>
      <name val="Lucida Casual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Lucida Casual"/>
      <family val="4"/>
    </font>
    <font>
      <b/>
      <sz val="12"/>
      <color indexed="12"/>
      <name val="Lucida Casual"/>
      <family val="4"/>
    </font>
    <font>
      <b/>
      <sz val="12"/>
      <color indexed="10"/>
      <name val="Lucida Casual"/>
      <family val="4"/>
    </font>
    <font>
      <b/>
      <sz val="10"/>
      <color indexed="12"/>
      <name val="Lucida Casual"/>
      <family val="4"/>
    </font>
    <font>
      <sz val="12"/>
      <color indexed="10"/>
      <name val="Lucida Casual"/>
      <family val="4"/>
    </font>
    <font>
      <sz val="10"/>
      <color indexed="12"/>
      <name val="Lucida Casual"/>
      <family val="4"/>
    </font>
    <font>
      <sz val="12"/>
      <color indexed="12"/>
      <name val="Lucida Casual"/>
      <family val="4"/>
    </font>
    <font>
      <sz val="10"/>
      <color indexed="10"/>
      <name val="Lucida Casual"/>
      <family val="4"/>
    </font>
    <font>
      <sz val="8"/>
      <color indexed="12"/>
      <name val="Lucida Casual"/>
      <family val="4"/>
    </font>
    <font>
      <sz val="8"/>
      <color indexed="10"/>
      <name val="Lucida Casual"/>
      <family val="4"/>
    </font>
    <font>
      <sz val="10"/>
      <name val="Lucida Casual"/>
      <family val="4"/>
    </font>
    <font>
      <sz val="12"/>
      <color indexed="48"/>
      <name val="Lucida Casual"/>
      <family val="4"/>
    </font>
    <font>
      <sz val="10"/>
      <color indexed="48"/>
      <name val="Lucida Casual"/>
      <family val="4"/>
    </font>
    <font>
      <b/>
      <sz val="10"/>
      <color indexed="48"/>
      <name val="Lucida Casual"/>
      <family val="4"/>
    </font>
    <font>
      <sz val="11"/>
      <color indexed="12"/>
      <name val="Lucida Casual"/>
      <family val="4"/>
    </font>
    <font>
      <sz val="10"/>
      <color indexed="9"/>
      <name val="Arial"/>
      <family val="2"/>
    </font>
    <font>
      <b/>
      <sz val="10"/>
      <name val="Lucida Casual"/>
      <family val="4"/>
    </font>
    <font>
      <sz val="9"/>
      <color indexed="12"/>
      <name val="Lucida Casual"/>
      <family val="4"/>
    </font>
    <font>
      <sz val="9"/>
      <name val="Tahoma"/>
      <family val="0"/>
    </font>
    <font>
      <b/>
      <sz val="9"/>
      <name val="Tahoma"/>
      <family val="0"/>
    </font>
    <font>
      <sz val="10"/>
      <color indexed="12"/>
      <name val="Arial"/>
      <family val="0"/>
    </font>
    <font>
      <sz val="16"/>
      <color indexed="12"/>
      <name val="Lucida Casual"/>
      <family val="4"/>
    </font>
    <font>
      <sz val="10"/>
      <color indexed="9"/>
      <name val="Lucida Casual"/>
      <family val="0"/>
    </font>
    <font>
      <sz val="11"/>
      <color indexed="18"/>
      <name val="Lucida Casual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55"/>
      </patternFill>
    </fill>
    <fill>
      <patternFill patternType="lightGray">
        <fgColor indexed="22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3" fillId="0" borderId="0" xfId="0" applyFont="1" applyAlignment="1">
      <alignment/>
    </xf>
    <xf numFmtId="207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0" fillId="2" borderId="3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2" borderId="5" xfId="0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4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4" fillId="2" borderId="3" xfId="0" applyFont="1" applyFill="1" applyBorder="1" applyAlignment="1" applyProtection="1">
      <alignment horizontal="left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" borderId="8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0" fillId="4" borderId="10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Fill="1" applyBorder="1" applyAlignment="1">
      <alignment/>
    </xf>
    <xf numFmtId="2" fontId="4" fillId="2" borderId="17" xfId="0" applyNumberFormat="1" applyFont="1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4" borderId="7" xfId="0" applyFill="1" applyBorder="1" applyAlignment="1" applyProtection="1">
      <alignment horizontal="center" vertical="center"/>
      <protection/>
    </xf>
    <xf numFmtId="10" fontId="0" fillId="4" borderId="2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2" borderId="21" xfId="0" applyFon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4" fillId="2" borderId="26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2" borderId="8" xfId="0" applyNumberForma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 locked="0"/>
    </xf>
    <xf numFmtId="3" fontId="0" fillId="2" borderId="22" xfId="0" applyNumberFormat="1" applyFill="1" applyBorder="1" applyAlignment="1" applyProtection="1">
      <alignment/>
      <protection/>
    </xf>
    <xf numFmtId="3" fontId="0" fillId="2" borderId="28" xfId="0" applyNumberFormat="1" applyFill="1" applyBorder="1" applyAlignment="1" applyProtection="1">
      <alignment/>
      <protection/>
    </xf>
    <xf numFmtId="3" fontId="4" fillId="2" borderId="3" xfId="0" applyNumberFormat="1" applyFont="1" applyFill="1" applyBorder="1" applyAlignment="1" applyProtection="1">
      <alignment horizontal="left"/>
      <protection/>
    </xf>
    <xf numFmtId="3" fontId="4" fillId="2" borderId="5" xfId="0" applyNumberFormat="1" applyFont="1" applyFill="1" applyBorder="1" applyAlignment="1" applyProtection="1">
      <alignment horizontal="left"/>
      <protection locked="0"/>
    </xf>
    <xf numFmtId="3" fontId="0" fillId="2" borderId="11" xfId="0" applyNumberFormat="1" applyFill="1" applyBorder="1" applyAlignment="1" applyProtection="1">
      <alignment/>
      <protection/>
    </xf>
    <xf numFmtId="3" fontId="0" fillId="2" borderId="20" xfId="0" applyNumberFormat="1" applyFill="1" applyBorder="1" applyAlignment="1" applyProtection="1">
      <alignment/>
      <protection/>
    </xf>
    <xf numFmtId="3" fontId="0" fillId="2" borderId="19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0" fillId="4" borderId="2" xfId="0" applyNumberFormat="1" applyFill="1" applyBorder="1" applyAlignment="1" applyProtection="1">
      <alignment/>
      <protection/>
    </xf>
    <xf numFmtId="3" fontId="0" fillId="2" borderId="19" xfId="0" applyNumberFormat="1" applyFill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>
      <alignment/>
    </xf>
    <xf numFmtId="3" fontId="0" fillId="0" borderId="2" xfId="0" applyNumberForma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>
      <alignment/>
    </xf>
    <xf numFmtId="209" fontId="0" fillId="4" borderId="20" xfId="0" applyNumberFormat="1" applyFill="1" applyBorder="1" applyAlignment="1">
      <alignment/>
    </xf>
    <xf numFmtId="0" fontId="46" fillId="0" borderId="0" xfId="0" applyFont="1" applyBorder="1" applyAlignment="1" applyProtection="1">
      <alignment/>
      <protection hidden="1"/>
    </xf>
    <xf numFmtId="9" fontId="0" fillId="0" borderId="20" xfId="0" applyNumberFormat="1" applyBorder="1" applyAlignment="1" applyProtection="1">
      <alignment/>
      <protection locked="0"/>
    </xf>
    <xf numFmtId="2" fontId="0" fillId="2" borderId="7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7" xfId="0" applyNumberFormat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31" xfId="0" applyFill="1" applyBorder="1" applyAlignment="1">
      <alignment/>
    </xf>
    <xf numFmtId="0" fontId="39" fillId="0" borderId="0" xfId="0" applyFont="1" applyAlignment="1" applyProtection="1">
      <alignment/>
      <protection locked="0"/>
    </xf>
    <xf numFmtId="0" fontId="18" fillId="0" borderId="0" xfId="0" applyFont="1" applyAlignment="1">
      <alignment horizontal="left"/>
    </xf>
    <xf numFmtId="0" fontId="48" fillId="5" borderId="2" xfId="0" applyFont="1" applyFill="1" applyBorder="1" applyAlignment="1">
      <alignment horizontal="center"/>
    </xf>
    <xf numFmtId="0" fontId="48" fillId="5" borderId="32" xfId="0" applyFont="1" applyFill="1" applyBorder="1" applyAlignment="1">
      <alignment horizontal="center"/>
    </xf>
    <xf numFmtId="0" fontId="48" fillId="2" borderId="22" xfId="0" applyFont="1" applyFill="1" applyBorder="1" applyAlignment="1">
      <alignment vertical="center" wrapText="1"/>
    </xf>
    <xf numFmtId="0" fontId="48" fillId="2" borderId="2" xfId="0" applyFont="1" applyFill="1" applyBorder="1" applyAlignment="1">
      <alignment horizontal="left" wrapText="1"/>
    </xf>
    <xf numFmtId="0" fontId="48" fillId="2" borderId="2" xfId="0" applyFont="1" applyFill="1" applyBorder="1" applyAlignment="1">
      <alignment horizontal="left" vertical="top" wrapText="1"/>
    </xf>
    <xf numFmtId="0" fontId="48" fillId="5" borderId="9" xfId="0" applyFont="1" applyFill="1" applyBorder="1" applyAlignment="1">
      <alignment vertical="center"/>
    </xf>
    <xf numFmtId="0" fontId="48" fillId="2" borderId="33" xfId="0" applyFont="1" applyFill="1" applyBorder="1" applyAlignment="1">
      <alignment vertical="center" wrapText="1"/>
    </xf>
    <xf numFmtId="4" fontId="48" fillId="2" borderId="2" xfId="0" applyNumberFormat="1" applyFont="1" applyFill="1" applyBorder="1" applyAlignment="1">
      <alignment horizontal="center" vertical="center"/>
    </xf>
    <xf numFmtId="2" fontId="48" fillId="4" borderId="2" xfId="0" applyNumberFormat="1" applyFont="1" applyFill="1" applyBorder="1" applyAlignment="1" applyProtection="1">
      <alignment/>
      <protection locked="0"/>
    </xf>
    <xf numFmtId="2" fontId="48" fillId="4" borderId="8" xfId="0" applyNumberFormat="1" applyFont="1" applyFill="1" applyBorder="1" applyAlignment="1" applyProtection="1">
      <alignment/>
      <protection locked="0"/>
    </xf>
    <xf numFmtId="2" fontId="48" fillId="4" borderId="11" xfId="0" applyNumberFormat="1" applyFont="1" applyFill="1" applyBorder="1" applyAlignment="1" applyProtection="1">
      <alignment/>
      <protection locked="0"/>
    </xf>
    <xf numFmtId="2" fontId="48" fillId="4" borderId="20" xfId="0" applyNumberFormat="1" applyFont="1" applyFill="1" applyBorder="1" applyAlignment="1" applyProtection="1">
      <alignment/>
      <protection locked="0"/>
    </xf>
    <xf numFmtId="209" fontId="48" fillId="4" borderId="2" xfId="0" applyNumberFormat="1" applyFont="1" applyFill="1" applyBorder="1" applyAlignment="1" applyProtection="1">
      <alignment/>
      <protection locked="0"/>
    </xf>
    <xf numFmtId="209" fontId="48" fillId="4" borderId="8" xfId="0" applyNumberFormat="1" applyFont="1" applyFill="1" applyBorder="1" applyAlignment="1" applyProtection="1">
      <alignment/>
      <protection locked="0"/>
    </xf>
    <xf numFmtId="209" fontId="48" fillId="4" borderId="11" xfId="0" applyNumberFormat="1" applyFont="1" applyFill="1" applyBorder="1" applyAlignment="1" applyProtection="1">
      <alignment/>
      <protection locked="0"/>
    </xf>
    <xf numFmtId="209" fontId="48" fillId="4" borderId="20" xfId="0" applyNumberFormat="1" applyFont="1" applyFill="1" applyBorder="1" applyAlignment="1" applyProtection="1">
      <alignment/>
      <protection locked="0"/>
    </xf>
    <xf numFmtId="2" fontId="4" fillId="2" borderId="34" xfId="0" applyNumberFormat="1" applyFont="1" applyFill="1" applyBorder="1" applyAlignment="1">
      <alignment horizontal="center"/>
    </xf>
    <xf numFmtId="2" fontId="0" fillId="2" borderId="29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2" borderId="36" xfId="0" applyFill="1" applyBorder="1" applyAlignment="1" applyProtection="1">
      <alignment horizontal="left"/>
      <protection locked="0"/>
    </xf>
    <xf numFmtId="3" fontId="0" fillId="0" borderId="21" xfId="0" applyNumberFormat="1" applyFill="1" applyBorder="1" applyAlignment="1" applyProtection="1">
      <alignment horizontal="right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2" borderId="24" xfId="0" applyFill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2" borderId="37" xfId="0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2" borderId="4" xfId="0" applyFill="1" applyBorder="1" applyAlignment="1" applyProtection="1">
      <alignment horizontal="left"/>
      <protection/>
    </xf>
    <xf numFmtId="0" fontId="0" fillId="2" borderId="32" xfId="0" applyFill="1" applyBorder="1" applyAlignment="1" applyProtection="1">
      <alignment horizontal="left"/>
      <protection/>
    </xf>
    <xf numFmtId="0" fontId="0" fillId="2" borderId="36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8" xfId="0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 horizontal="center"/>
      <protection/>
    </xf>
    <xf numFmtId="0" fontId="4" fillId="2" borderId="24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4" fillId="2" borderId="26" xfId="0" applyFont="1" applyFill="1" applyBorder="1" applyAlignment="1" applyProtection="1">
      <alignment horizontal="right"/>
      <protection/>
    </xf>
    <xf numFmtId="0" fontId="4" fillId="2" borderId="19" xfId="0" applyFont="1" applyFill="1" applyBorder="1" applyAlignment="1" applyProtection="1">
      <alignment horizontal="right"/>
      <protection/>
    </xf>
    <xf numFmtId="0" fontId="0" fillId="2" borderId="37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0" fillId="2" borderId="25" xfId="0" applyFill="1" applyBorder="1" applyAlignment="1" applyProtection="1">
      <alignment horizontal="right"/>
      <protection/>
    </xf>
    <xf numFmtId="0" fontId="0" fillId="2" borderId="22" xfId="0" applyFill="1" applyBorder="1" applyAlignment="1" applyProtection="1">
      <alignment horizontal="right"/>
      <protection/>
    </xf>
    <xf numFmtId="0" fontId="4" fillId="2" borderId="2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0" fillId="2" borderId="42" xfId="0" applyFill="1" applyBorder="1" applyAlignment="1" applyProtection="1">
      <alignment horizontal="left"/>
      <protection/>
    </xf>
    <xf numFmtId="0" fontId="0" fillId="2" borderId="43" xfId="0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right"/>
      <protection/>
    </xf>
    <xf numFmtId="0" fontId="4" fillId="2" borderId="22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0" fillId="2" borderId="44" xfId="0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>
      <alignment horizontal="left"/>
    </xf>
    <xf numFmtId="0" fontId="4" fillId="2" borderId="37" xfId="0" applyFont="1" applyFill="1" applyBorder="1" applyAlignment="1" applyProtection="1">
      <alignment horizontal="right"/>
      <protection/>
    </xf>
    <xf numFmtId="0" fontId="4" fillId="2" borderId="11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2" borderId="38" xfId="0" applyNumberForma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0" fontId="0" fillId="2" borderId="36" xfId="0" applyFill="1" applyBorder="1" applyAlignment="1" applyProtection="1">
      <alignment horizontal="left"/>
      <protection/>
    </xf>
    <xf numFmtId="0" fontId="0" fillId="2" borderId="35" xfId="0" applyFill="1" applyBorder="1" applyAlignment="1" applyProtection="1">
      <alignment horizontal="left"/>
      <protection/>
    </xf>
    <xf numFmtId="0" fontId="0" fillId="2" borderId="24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2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48" fillId="5" borderId="22" xfId="0" applyFont="1" applyFill="1" applyBorder="1" applyAlignment="1">
      <alignment horizontal="center" vertical="center"/>
    </xf>
    <xf numFmtId="0" fontId="48" fillId="5" borderId="33" xfId="0" applyFont="1" applyFill="1" applyBorder="1" applyAlignment="1">
      <alignment horizontal="center" vertical="center"/>
    </xf>
    <xf numFmtId="0" fontId="48" fillId="5" borderId="45" xfId="0" applyFont="1" applyFill="1" applyBorder="1" applyAlignment="1">
      <alignment horizontal="center" vertical="center" wrapText="1"/>
    </xf>
    <xf numFmtId="0" fontId="48" fillId="5" borderId="46" xfId="0" applyFont="1" applyFill="1" applyBorder="1" applyAlignment="1">
      <alignment horizontal="center" vertical="center" wrapText="1"/>
    </xf>
    <xf numFmtId="0" fontId="48" fillId="5" borderId="47" xfId="0" applyFont="1" applyFill="1" applyBorder="1" applyAlignment="1">
      <alignment horizontal="center" vertical="center" wrapText="1"/>
    </xf>
    <xf numFmtId="0" fontId="48" fillId="5" borderId="48" xfId="0" applyFont="1" applyFill="1" applyBorder="1" applyAlignment="1">
      <alignment horizontal="center" vertical="center" wrapText="1"/>
    </xf>
    <xf numFmtId="0" fontId="48" fillId="5" borderId="49" xfId="0" applyFont="1" applyFill="1" applyBorder="1" applyAlignment="1">
      <alignment horizontal="center" vertical="center" wrapText="1"/>
    </xf>
    <xf numFmtId="0" fontId="48" fillId="5" borderId="5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left"/>
    </xf>
    <xf numFmtId="0" fontId="0" fillId="2" borderId="54" xfId="0" applyFill="1" applyBorder="1" applyAlignment="1">
      <alignment horizontal="left"/>
    </xf>
    <xf numFmtId="0" fontId="0" fillId="2" borderId="41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3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207" fontId="0" fillId="2" borderId="21" xfId="0" applyNumberFormat="1" applyFill="1" applyBorder="1" applyAlignment="1" applyProtection="1">
      <alignment horizontal="center"/>
      <protection locked="0"/>
    </xf>
    <xf numFmtId="207" fontId="0" fillId="2" borderId="32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15.emf" /><Relationship Id="rId3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0.emf" /><Relationship Id="rId3" Type="http://schemas.openxmlformats.org/officeDocument/2006/relationships/image" Target="../media/image4.emf" /><Relationship Id="rId4" Type="http://schemas.openxmlformats.org/officeDocument/2006/relationships/image" Target="../media/image14.emf" /><Relationship Id="rId5" Type="http://schemas.openxmlformats.org/officeDocument/2006/relationships/image" Target="../media/image12.emf" /><Relationship Id="rId6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27</xdr:row>
      <xdr:rowOff>47625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0" y="0"/>
          <a:ext cx="7562850" cy="521970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FFFFCC"/>
            </a:gs>
            <a:gs pos="100000">
              <a:srgbClr val="969696"/>
            </a:gs>
          </a:gsLst>
          <a:lin ang="0" scaled="1"/>
        </a:gradFill>
        <a:ln w="76200" cmpd="tri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EPÚBLICA DE 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B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OLIVIA
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H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ACIENDA
 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 </a:t>
          </a:r>
          <a:r>
            <a:rPr lang="en-US" cap="none" sz="12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0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OSTENIBLE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ICEMINISTERIO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F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INANCIAMIENTO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XTERNO
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IRECCIÓN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ENERAL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-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U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NIDAD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 DEL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ECTOR 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EDIO </a:t>
          </a:r>
          <a:r>
            <a:rPr lang="en-US" cap="none" sz="1400" b="1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MBIENTE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                                                                                      </a:t>
          </a:r>
          <a:r>
            <a:rPr lang="en-US" cap="none" sz="16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REPARACIÓN Y </a:t>
          </a:r>
          <a:r>
            <a:rPr lang="en-US" cap="none" sz="16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VALUACIÓN DE 
                                                   </a:t>
          </a:r>
          <a:r>
            <a:rPr lang="en-US" cap="none" sz="16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DE </a:t>
          </a:r>
          <a:r>
            <a:rPr lang="en-US" cap="none" sz="16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EDIO</a:t>
          </a:r>
          <a:r>
            <a:rPr lang="en-US" cap="none" sz="16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A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MBIENTE</a:t>
          </a:r>
          <a:r>
            <a:rPr lang="en-US" cap="none" sz="1000" b="0" i="0" u="none" baseline="0">
              <a:solidFill>
                <a:srgbClr val="0000FF"/>
              </a:solidFill>
              <a:latin typeface="Lucida Handwriting"/>
              <a:ea typeface="Lucida Handwriting"/>
              <a:cs typeface="Lucida Handwriting"/>
            </a:rPr>
            <a:t>
</a:t>
          </a:r>
        </a:p>
      </xdr:txBody>
    </xdr:sp>
    <xdr:clientData/>
  </xdr:twoCellAnchor>
  <xdr:twoCellAnchor>
    <xdr:from>
      <xdr:col>0</xdr:col>
      <xdr:colOff>228600</xdr:colOff>
      <xdr:row>7</xdr:row>
      <xdr:rowOff>28575</xdr:rowOff>
    </xdr:from>
    <xdr:to>
      <xdr:col>0</xdr:col>
      <xdr:colOff>2752725</xdr:colOff>
      <xdr:row>14</xdr:row>
      <xdr:rowOff>114300</xdr:rowOff>
    </xdr:to>
    <xdr:grpSp>
      <xdr:nvGrpSpPr>
        <xdr:cNvPr id="2" name="Group 84"/>
        <xdr:cNvGrpSpPr>
          <a:grpSpLocks/>
        </xdr:cNvGrpSpPr>
      </xdr:nvGrpSpPr>
      <xdr:grpSpPr>
        <a:xfrm>
          <a:off x="228600" y="1371600"/>
          <a:ext cx="2524125" cy="1438275"/>
          <a:chOff x="24" y="144"/>
          <a:chExt cx="265" cy="151"/>
        </a:xfrm>
        <a:solidFill>
          <a:srgbClr val="FFFFFF"/>
        </a:solidFill>
      </xdr:grpSpPr>
    </xdr:grpSp>
    <xdr:clientData/>
  </xdr:twoCellAnchor>
  <xdr:twoCellAnchor>
    <xdr:from>
      <xdr:col>0</xdr:col>
      <xdr:colOff>190500</xdr:colOff>
      <xdr:row>0</xdr:row>
      <xdr:rowOff>114300</xdr:rowOff>
    </xdr:from>
    <xdr:to>
      <xdr:col>0</xdr:col>
      <xdr:colOff>1085850</xdr:colOff>
      <xdr:row>4</xdr:row>
      <xdr:rowOff>104775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904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0</xdr:rowOff>
    </xdr:from>
    <xdr:to>
      <xdr:col>1</xdr:col>
      <xdr:colOff>76200</xdr:colOff>
      <xdr:row>6</xdr:row>
      <xdr:rowOff>171450</xdr:rowOff>
    </xdr:to>
    <xdr:sp>
      <xdr:nvSpPr>
        <xdr:cNvPr id="12" name="Rectangle 83"/>
        <xdr:cNvSpPr>
          <a:spLocks/>
        </xdr:cNvSpPr>
      </xdr:nvSpPr>
      <xdr:spPr>
        <a:xfrm>
          <a:off x="19050" y="0"/>
          <a:ext cx="7439025" cy="1323975"/>
        </a:xfrm>
        <a:prstGeom prst="rect">
          <a:avLst/>
        </a:prstGeom>
        <a:noFill/>
        <a:ln w="57150" cmpd="thinThick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15</xdr:row>
      <xdr:rowOff>57150</xdr:rowOff>
    </xdr:from>
    <xdr:to>
      <xdr:col>0</xdr:col>
      <xdr:colOff>781050</xdr:colOff>
      <xdr:row>18</xdr:row>
      <xdr:rowOff>57150</xdr:rowOff>
    </xdr:to>
    <xdr:pic>
      <xdr:nvPicPr>
        <xdr:cNvPr id="13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29432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800100</xdr:colOff>
      <xdr:row>15</xdr:row>
      <xdr:rowOff>57150</xdr:rowOff>
    </xdr:from>
    <xdr:to>
      <xdr:col>0</xdr:col>
      <xdr:colOff>1352550</xdr:colOff>
      <xdr:row>18</xdr:row>
      <xdr:rowOff>57150</xdr:rowOff>
    </xdr:to>
    <xdr:pic>
      <xdr:nvPicPr>
        <xdr:cNvPr id="1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0100" y="29432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0</xdr:col>
      <xdr:colOff>4533900</xdr:colOff>
      <xdr:row>12</xdr:row>
      <xdr:rowOff>142875</xdr:rowOff>
    </xdr:from>
    <xdr:ext cx="1295400" cy="190500"/>
    <xdr:sp>
      <xdr:nvSpPr>
        <xdr:cNvPr id="15" name="TextBox 85"/>
        <xdr:cNvSpPr txBox="1">
          <a:spLocks noChangeArrowheads="1"/>
        </xdr:cNvSpPr>
      </xdr:nvSpPr>
      <xdr:spPr>
        <a:xfrm>
          <a:off x="4533900" y="2457450"/>
          <a:ext cx="129540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Versión 2.2 - Dic/2007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12</xdr:row>
      <xdr:rowOff>0</xdr:rowOff>
    </xdr:from>
    <xdr:to>
      <xdr:col>7</xdr:col>
      <xdr:colOff>114300</xdr:colOff>
      <xdr:row>13</xdr:row>
      <xdr:rowOff>0</xdr:rowOff>
    </xdr:to>
    <xdr:sp>
      <xdr:nvSpPr>
        <xdr:cNvPr id="1" name="Rectangle 258"/>
        <xdr:cNvSpPr>
          <a:spLocks/>
        </xdr:cNvSpPr>
      </xdr:nvSpPr>
      <xdr:spPr>
        <a:xfrm>
          <a:off x="2724150" y="2371725"/>
          <a:ext cx="1238250" cy="295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190500</xdr:rowOff>
    </xdr:from>
    <xdr:to>
      <xdr:col>7</xdr:col>
      <xdr:colOff>104775</xdr:colOff>
      <xdr:row>11</xdr:row>
      <xdr:rowOff>0</xdr:rowOff>
    </xdr:to>
    <xdr:sp>
      <xdr:nvSpPr>
        <xdr:cNvPr id="2" name="Rectangle 257"/>
        <xdr:cNvSpPr>
          <a:spLocks/>
        </xdr:cNvSpPr>
      </xdr:nvSpPr>
      <xdr:spPr>
        <a:xfrm>
          <a:off x="2733675" y="1809750"/>
          <a:ext cx="1219200" cy="3333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13</xdr:col>
      <xdr:colOff>314325</xdr:colOff>
      <xdr:row>4</xdr:row>
      <xdr:rowOff>0</xdr:rowOff>
    </xdr:to>
    <xdr:grpSp>
      <xdr:nvGrpSpPr>
        <xdr:cNvPr id="3" name="Group 254"/>
        <xdr:cNvGrpSpPr>
          <a:grpSpLocks/>
        </xdr:cNvGrpSpPr>
      </xdr:nvGrpSpPr>
      <xdr:grpSpPr>
        <a:xfrm>
          <a:off x="9525" y="0"/>
          <a:ext cx="7410450" cy="838200"/>
          <a:chOff x="1" y="0"/>
          <a:chExt cx="778" cy="88"/>
        </a:xfrm>
        <a:solidFill>
          <a:srgbClr val="FFFFFF"/>
        </a:solidFill>
      </xdr:grpSpPr>
      <xdr:sp>
        <xdr:nvSpPr>
          <xdr:cNvPr id="4" name="TextBox 138"/>
          <xdr:cNvSpPr txBox="1">
            <a:spLocks noChangeArrowheads="1"/>
          </xdr:cNvSpPr>
        </xdr:nvSpPr>
        <xdr:spPr>
          <a:xfrm>
            <a:off x="1" y="0"/>
            <a:ext cx="778" cy="8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FFFFCC"/>
              </a:gs>
              <a:gs pos="100000">
                <a:srgbClr val="969696"/>
              </a:gs>
            </a:gsLst>
            <a:lin ang="0" scaled="1"/>
          </a:gra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139"/>
          <xdr:cNvSpPr txBox="1">
            <a:spLocks noChangeArrowheads="1"/>
          </xdr:cNvSpPr>
        </xdr:nvSpPr>
        <xdr:spPr>
          <a:xfrm>
            <a:off x="49" y="0"/>
            <a:ext cx="39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REPARACIÓN DEL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ROYECTO</a:t>
            </a:r>
          </a:p>
        </xdr:txBody>
      </xdr:sp>
      <xdr:sp>
        <xdr:nvSpPr>
          <xdr:cNvPr id="6" name="TextBox 144"/>
          <xdr:cNvSpPr txBox="1">
            <a:spLocks noChangeArrowheads="1"/>
          </xdr:cNvSpPr>
        </xdr:nvSpPr>
        <xdr:spPr>
          <a:xfrm>
            <a:off x="487" y="5"/>
            <a:ext cx="23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10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ROYECTOS </a:t>
            </a:r>
            <a:r>
              <a:rPr lang="en-US" cap="none" sz="12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M</a:t>
            </a:r>
            <a:r>
              <a:rPr lang="en-US" cap="none" sz="10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EDIO </a:t>
            </a:r>
            <a:r>
              <a:rPr lang="en-US" cap="none" sz="12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A</a:t>
            </a:r>
            <a:r>
              <a:rPr lang="en-US" cap="none" sz="10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MBIENTE</a:t>
            </a:r>
          </a:p>
        </xdr:txBody>
      </xdr:sp>
      <xdr:pic>
        <xdr:nvPicPr>
          <xdr:cNvPr id="15" name="PreparaSelect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59"/>
            <a:ext cx="654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180975</xdr:colOff>
      <xdr:row>2</xdr:row>
      <xdr:rowOff>0</xdr:rowOff>
    </xdr:from>
    <xdr:to>
      <xdr:col>13</xdr:col>
      <xdr:colOff>219075</xdr:colOff>
      <xdr:row>3</xdr:row>
      <xdr:rowOff>133350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409575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</xdr:col>
      <xdr:colOff>47625</xdr:colOff>
      <xdr:row>29</xdr:row>
      <xdr:rowOff>76200</xdr:rowOff>
    </xdr:from>
    <xdr:ext cx="3648075" cy="885825"/>
    <xdr:sp fLocksText="0">
      <xdr:nvSpPr>
        <xdr:cNvPr id="17" name="TextBox 208"/>
        <xdr:cNvSpPr txBox="1">
          <a:spLocks noChangeArrowheads="1"/>
        </xdr:cNvSpPr>
      </xdr:nvSpPr>
      <xdr:spPr>
        <a:xfrm>
          <a:off x="295275" y="5514975"/>
          <a:ext cx="3648075" cy="885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37</xdr:row>
      <xdr:rowOff>28575</xdr:rowOff>
    </xdr:from>
    <xdr:ext cx="3648075" cy="885825"/>
    <xdr:sp fLocksText="0">
      <xdr:nvSpPr>
        <xdr:cNvPr id="18" name="TextBox 209"/>
        <xdr:cNvSpPr txBox="1">
          <a:spLocks noChangeArrowheads="1"/>
        </xdr:cNvSpPr>
      </xdr:nvSpPr>
      <xdr:spPr>
        <a:xfrm>
          <a:off x="295275" y="6791325"/>
          <a:ext cx="3648075" cy="885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44</xdr:row>
      <xdr:rowOff>171450</xdr:rowOff>
    </xdr:from>
    <xdr:ext cx="3648075" cy="942975"/>
    <xdr:sp fLocksText="0">
      <xdr:nvSpPr>
        <xdr:cNvPr id="19" name="TextBox 210"/>
        <xdr:cNvSpPr txBox="1">
          <a:spLocks noChangeArrowheads="1"/>
        </xdr:cNvSpPr>
      </xdr:nvSpPr>
      <xdr:spPr>
        <a:xfrm>
          <a:off x="295275" y="8067675"/>
          <a:ext cx="3648075" cy="942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59</xdr:row>
      <xdr:rowOff>0</xdr:rowOff>
    </xdr:from>
    <xdr:ext cx="3648075" cy="514350"/>
    <xdr:sp fLocksText="0">
      <xdr:nvSpPr>
        <xdr:cNvPr id="20" name="TextBox 212"/>
        <xdr:cNvSpPr txBox="1">
          <a:spLocks noChangeArrowheads="1"/>
        </xdr:cNvSpPr>
      </xdr:nvSpPr>
      <xdr:spPr>
        <a:xfrm>
          <a:off x="295275" y="10391775"/>
          <a:ext cx="3648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63</xdr:row>
      <xdr:rowOff>152400</xdr:rowOff>
    </xdr:from>
    <xdr:ext cx="3648075" cy="514350"/>
    <xdr:sp fLocksText="0">
      <xdr:nvSpPr>
        <xdr:cNvPr id="21" name="TextBox 213"/>
        <xdr:cNvSpPr txBox="1">
          <a:spLocks noChangeArrowheads="1"/>
        </xdr:cNvSpPr>
      </xdr:nvSpPr>
      <xdr:spPr>
        <a:xfrm>
          <a:off x="304800" y="11191875"/>
          <a:ext cx="3648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69</xdr:row>
      <xdr:rowOff>0</xdr:rowOff>
    </xdr:from>
    <xdr:ext cx="3648075" cy="381000"/>
    <xdr:sp fLocksText="0">
      <xdr:nvSpPr>
        <xdr:cNvPr id="22" name="TextBox 214"/>
        <xdr:cNvSpPr txBox="1">
          <a:spLocks noChangeArrowheads="1"/>
        </xdr:cNvSpPr>
      </xdr:nvSpPr>
      <xdr:spPr>
        <a:xfrm>
          <a:off x="304800" y="12011025"/>
          <a:ext cx="3648075" cy="3810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76</xdr:row>
      <xdr:rowOff>0</xdr:rowOff>
    </xdr:from>
    <xdr:ext cx="3648075" cy="514350"/>
    <xdr:sp fLocksText="0">
      <xdr:nvSpPr>
        <xdr:cNvPr id="23" name="TextBox 215"/>
        <xdr:cNvSpPr txBox="1">
          <a:spLocks noChangeArrowheads="1"/>
        </xdr:cNvSpPr>
      </xdr:nvSpPr>
      <xdr:spPr>
        <a:xfrm>
          <a:off x="295275" y="13182600"/>
          <a:ext cx="3648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80</xdr:row>
      <xdr:rowOff>152400</xdr:rowOff>
    </xdr:from>
    <xdr:ext cx="3648075" cy="514350"/>
    <xdr:sp fLocksText="0">
      <xdr:nvSpPr>
        <xdr:cNvPr id="24" name="TextBox 216"/>
        <xdr:cNvSpPr txBox="1">
          <a:spLocks noChangeArrowheads="1"/>
        </xdr:cNvSpPr>
      </xdr:nvSpPr>
      <xdr:spPr>
        <a:xfrm>
          <a:off x="304800" y="13982700"/>
          <a:ext cx="3648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86</xdr:row>
      <xdr:rowOff>0</xdr:rowOff>
    </xdr:from>
    <xdr:ext cx="3648075" cy="381000"/>
    <xdr:sp fLocksText="0">
      <xdr:nvSpPr>
        <xdr:cNvPr id="25" name="TextBox 217"/>
        <xdr:cNvSpPr txBox="1">
          <a:spLocks noChangeArrowheads="1"/>
        </xdr:cNvSpPr>
      </xdr:nvSpPr>
      <xdr:spPr>
        <a:xfrm>
          <a:off x="304800" y="14801850"/>
          <a:ext cx="3648075" cy="3810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92</xdr:row>
      <xdr:rowOff>152400</xdr:rowOff>
    </xdr:from>
    <xdr:ext cx="3648075" cy="514350"/>
    <xdr:sp fLocksText="0">
      <xdr:nvSpPr>
        <xdr:cNvPr id="26" name="TextBox 218"/>
        <xdr:cNvSpPr txBox="1">
          <a:spLocks noChangeArrowheads="1"/>
        </xdr:cNvSpPr>
      </xdr:nvSpPr>
      <xdr:spPr>
        <a:xfrm>
          <a:off x="304800" y="15963900"/>
          <a:ext cx="3648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98</xdr:row>
      <xdr:rowOff>0</xdr:rowOff>
    </xdr:from>
    <xdr:ext cx="3648075" cy="514350"/>
    <xdr:sp fLocksText="0">
      <xdr:nvSpPr>
        <xdr:cNvPr id="27" name="TextBox 219"/>
        <xdr:cNvSpPr txBox="1">
          <a:spLocks noChangeArrowheads="1"/>
        </xdr:cNvSpPr>
      </xdr:nvSpPr>
      <xdr:spPr>
        <a:xfrm>
          <a:off x="314325" y="16783050"/>
          <a:ext cx="3648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103</xdr:row>
      <xdr:rowOff>0</xdr:rowOff>
    </xdr:from>
    <xdr:ext cx="3648075" cy="400050"/>
    <xdr:sp fLocksText="0">
      <xdr:nvSpPr>
        <xdr:cNvPr id="28" name="TextBox 220"/>
        <xdr:cNvSpPr txBox="1">
          <a:spLocks noChangeArrowheads="1"/>
        </xdr:cNvSpPr>
      </xdr:nvSpPr>
      <xdr:spPr>
        <a:xfrm>
          <a:off x="314325" y="17592675"/>
          <a:ext cx="3648075" cy="400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15</xdr:row>
      <xdr:rowOff>38100</xdr:rowOff>
    </xdr:from>
    <xdr:to>
      <xdr:col>7</xdr:col>
      <xdr:colOff>76200</xdr:colOff>
      <xdr:row>18</xdr:row>
      <xdr:rowOff>123825</xdr:rowOff>
    </xdr:to>
    <xdr:pic>
      <xdr:nvPicPr>
        <xdr:cNvPr id="29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057525"/>
          <a:ext cx="3638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112</xdr:row>
      <xdr:rowOff>180975</xdr:rowOff>
    </xdr:from>
    <xdr:ext cx="4095750" cy="866775"/>
    <xdr:sp fLocksText="0">
      <xdr:nvSpPr>
        <xdr:cNvPr id="30" name="TextBox 228"/>
        <xdr:cNvSpPr txBox="1">
          <a:spLocks noChangeArrowheads="1"/>
        </xdr:cNvSpPr>
      </xdr:nvSpPr>
      <xdr:spPr>
        <a:xfrm>
          <a:off x="285750" y="19230975"/>
          <a:ext cx="4095750" cy="866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133</xdr:row>
      <xdr:rowOff>152400</xdr:rowOff>
    </xdr:from>
    <xdr:ext cx="4114800" cy="647700"/>
    <xdr:sp fLocksText="0">
      <xdr:nvSpPr>
        <xdr:cNvPr id="31" name="TextBox 240"/>
        <xdr:cNvSpPr txBox="1">
          <a:spLocks noChangeArrowheads="1"/>
        </xdr:cNvSpPr>
      </xdr:nvSpPr>
      <xdr:spPr>
        <a:xfrm>
          <a:off x="276225" y="22688550"/>
          <a:ext cx="4114800" cy="647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139</xdr:row>
      <xdr:rowOff>152400</xdr:rowOff>
    </xdr:from>
    <xdr:ext cx="4114800" cy="647700"/>
    <xdr:sp fLocksText="0">
      <xdr:nvSpPr>
        <xdr:cNvPr id="32" name="TextBox 242"/>
        <xdr:cNvSpPr txBox="1">
          <a:spLocks noChangeArrowheads="1"/>
        </xdr:cNvSpPr>
      </xdr:nvSpPr>
      <xdr:spPr>
        <a:xfrm>
          <a:off x="285750" y="23660100"/>
          <a:ext cx="4114800" cy="647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129</xdr:row>
      <xdr:rowOff>152400</xdr:rowOff>
    </xdr:from>
    <xdr:ext cx="4114800" cy="295275"/>
    <xdr:sp fLocksText="0">
      <xdr:nvSpPr>
        <xdr:cNvPr id="33" name="TextBox 243"/>
        <xdr:cNvSpPr txBox="1">
          <a:spLocks noChangeArrowheads="1"/>
        </xdr:cNvSpPr>
      </xdr:nvSpPr>
      <xdr:spPr>
        <a:xfrm>
          <a:off x="266700" y="22040850"/>
          <a:ext cx="4114800" cy="295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120</xdr:row>
      <xdr:rowOff>19050</xdr:rowOff>
    </xdr:from>
    <xdr:ext cx="4095750" cy="723900"/>
    <xdr:sp fLocksText="0">
      <xdr:nvSpPr>
        <xdr:cNvPr id="34" name="TextBox 251"/>
        <xdr:cNvSpPr txBox="1">
          <a:spLocks noChangeArrowheads="1"/>
        </xdr:cNvSpPr>
      </xdr:nvSpPr>
      <xdr:spPr>
        <a:xfrm>
          <a:off x="285750" y="20421600"/>
          <a:ext cx="4095750" cy="7239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266700</xdr:colOff>
      <xdr:row>9</xdr:row>
      <xdr:rowOff>47625</xdr:rowOff>
    </xdr:from>
    <xdr:to>
      <xdr:col>6</xdr:col>
      <xdr:colOff>514350</xdr:colOff>
      <xdr:row>10</xdr:row>
      <xdr:rowOff>114300</xdr:rowOff>
    </xdr:to>
    <xdr:pic>
      <xdr:nvPicPr>
        <xdr:cNvPr id="35" name="Combo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186690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</xdr:row>
      <xdr:rowOff>47625</xdr:rowOff>
    </xdr:from>
    <xdr:to>
      <xdr:col>7</xdr:col>
      <xdr:colOff>47625</xdr:colOff>
      <xdr:row>12</xdr:row>
      <xdr:rowOff>276225</xdr:rowOff>
    </xdr:to>
    <xdr:pic>
      <xdr:nvPicPr>
        <xdr:cNvPr id="36" name="Combo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81300" y="2419350"/>
          <a:ext cx="1114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11</xdr:row>
      <xdr:rowOff>171450</xdr:rowOff>
    </xdr:from>
    <xdr:ext cx="5962650" cy="685800"/>
    <xdr:sp fLocksText="0">
      <xdr:nvSpPr>
        <xdr:cNvPr id="1" name="TextBox 28"/>
        <xdr:cNvSpPr txBox="1">
          <a:spLocks noChangeArrowheads="1"/>
        </xdr:cNvSpPr>
      </xdr:nvSpPr>
      <xdr:spPr>
        <a:xfrm>
          <a:off x="295275" y="2095500"/>
          <a:ext cx="59626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16</xdr:row>
      <xdr:rowOff>200025</xdr:rowOff>
    </xdr:from>
    <xdr:ext cx="5962650" cy="685800"/>
    <xdr:sp fLocksText="0">
      <xdr:nvSpPr>
        <xdr:cNvPr id="2" name="TextBox 29"/>
        <xdr:cNvSpPr txBox="1">
          <a:spLocks noChangeArrowheads="1"/>
        </xdr:cNvSpPr>
      </xdr:nvSpPr>
      <xdr:spPr>
        <a:xfrm>
          <a:off x="295275" y="3152775"/>
          <a:ext cx="59626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21</xdr:row>
      <xdr:rowOff>200025</xdr:rowOff>
    </xdr:from>
    <xdr:ext cx="5962650" cy="628650"/>
    <xdr:sp fLocksText="0">
      <xdr:nvSpPr>
        <xdr:cNvPr id="3" name="TextBox 30"/>
        <xdr:cNvSpPr txBox="1">
          <a:spLocks noChangeArrowheads="1"/>
        </xdr:cNvSpPr>
      </xdr:nvSpPr>
      <xdr:spPr>
        <a:xfrm>
          <a:off x="295275" y="4200525"/>
          <a:ext cx="5962650" cy="628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9525</xdr:colOff>
      <xdr:row>0</xdr:row>
      <xdr:rowOff>0</xdr:rowOff>
    </xdr:from>
    <xdr:to>
      <xdr:col>12</xdr:col>
      <xdr:colOff>85725</xdr:colOff>
      <xdr:row>5</xdr:row>
      <xdr:rowOff>0</xdr:rowOff>
    </xdr:to>
    <xdr:grpSp>
      <xdr:nvGrpSpPr>
        <xdr:cNvPr id="4" name="Group 114"/>
        <xdr:cNvGrpSpPr>
          <a:grpSpLocks/>
        </xdr:cNvGrpSpPr>
      </xdr:nvGrpSpPr>
      <xdr:grpSpPr>
        <a:xfrm>
          <a:off x="9525" y="0"/>
          <a:ext cx="7486650" cy="809625"/>
          <a:chOff x="1" y="0"/>
          <a:chExt cx="786" cy="85"/>
        </a:xfrm>
        <a:solidFill>
          <a:srgbClr val="FFFFFF"/>
        </a:solidFill>
      </xdr:grpSpPr>
      <xdr:sp>
        <xdr:nvSpPr>
          <xdr:cNvPr id="5" name="TextBox 2"/>
          <xdr:cNvSpPr txBox="1">
            <a:spLocks noChangeArrowheads="1"/>
          </xdr:cNvSpPr>
        </xdr:nvSpPr>
        <xdr:spPr>
          <a:xfrm>
            <a:off x="1" y="0"/>
            <a:ext cx="786" cy="85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FFFFCC"/>
              </a:gs>
              <a:gs pos="100000">
                <a:srgbClr val="969696"/>
              </a:gs>
            </a:gsLst>
            <a:lin ang="0" scaled="1"/>
          </a:gra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3"/>
          <xdr:cNvSpPr txBox="1">
            <a:spLocks noChangeArrowheads="1"/>
          </xdr:cNvSpPr>
        </xdr:nvSpPr>
        <xdr:spPr>
          <a:xfrm>
            <a:off x="27" y="0"/>
            <a:ext cx="35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A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LTERNATIVAS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D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EL 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ROYECTO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Handwriting"/>
                <a:ea typeface="Lucida Handwriting"/>
                <a:cs typeface="Lucida Handwriting"/>
              </a:rPr>
              <a:t>
</a:t>
            </a:r>
          </a:p>
        </xdr:txBody>
      </xdr:sp>
      <xdr:pic>
        <xdr:nvPicPr>
          <xdr:cNvPr id="15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22" y="21"/>
            <a:ext cx="58" cy="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>
    <xdr:from>
      <xdr:col>1</xdr:col>
      <xdr:colOff>9525</xdr:colOff>
      <xdr:row>122</xdr:row>
      <xdr:rowOff>0</xdr:rowOff>
    </xdr:from>
    <xdr:to>
      <xdr:col>6</xdr:col>
      <xdr:colOff>333375</xdr:colOff>
      <xdr:row>122</xdr:row>
      <xdr:rowOff>0</xdr:rowOff>
    </xdr:to>
    <xdr:sp>
      <xdr:nvSpPr>
        <xdr:cNvPr id="16" name="TextBox 66"/>
        <xdr:cNvSpPr txBox="1">
          <a:spLocks noChangeArrowheads="1"/>
        </xdr:cNvSpPr>
      </xdr:nvSpPr>
      <xdr:spPr>
        <a:xfrm>
          <a:off x="257175" y="2284095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LTERNATIVAS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DEL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</a:t>
          </a:r>
          <a:r>
            <a:rPr lang="en-US" cap="none" sz="1400" b="0" i="0" u="none" baseline="0">
              <a:solidFill>
                <a:srgbClr val="FF0000"/>
              </a:solidFill>
              <a:latin typeface="Lucida Handwriting"/>
              <a:ea typeface="Lucida Handwriting"/>
              <a:cs typeface="Lucida Handwriting"/>
            </a:rPr>
            <a:t>
</a:t>
          </a:r>
        </a:p>
      </xdr:txBody>
    </xdr:sp>
    <xdr:clientData/>
  </xdr:twoCellAnchor>
  <xdr:twoCellAnchor>
    <xdr:from>
      <xdr:col>6</xdr:col>
      <xdr:colOff>400050</xdr:colOff>
      <xdr:row>122</xdr:row>
      <xdr:rowOff>0</xdr:rowOff>
    </xdr:from>
    <xdr:to>
      <xdr:col>11</xdr:col>
      <xdr:colOff>514350</xdr:colOff>
      <xdr:row>122</xdr:row>
      <xdr:rowOff>0</xdr:rowOff>
    </xdr:to>
    <xdr:sp>
      <xdr:nvSpPr>
        <xdr:cNvPr id="17" name="TextBox 75"/>
        <xdr:cNvSpPr txBox="1">
          <a:spLocks noChangeArrowheads="1"/>
        </xdr:cNvSpPr>
      </xdr:nvSpPr>
      <xdr:spPr>
        <a:xfrm>
          <a:off x="3695700" y="22840950"/>
          <a:ext cx="3619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ONSERVACIÓN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ANEJO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ECURSOS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N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ATURALES</a:t>
          </a:r>
        </a:p>
      </xdr:txBody>
    </xdr:sp>
    <xdr:clientData/>
  </xdr:twoCellAnchor>
  <xdr:twoCellAnchor>
    <xdr:from>
      <xdr:col>0</xdr:col>
      <xdr:colOff>38100</xdr:colOff>
      <xdr:row>7</xdr:row>
      <xdr:rowOff>85725</xdr:rowOff>
    </xdr:from>
    <xdr:to>
      <xdr:col>12</xdr:col>
      <xdr:colOff>57150</xdr:colOff>
      <xdr:row>7</xdr:row>
      <xdr:rowOff>85725</xdr:rowOff>
    </xdr:to>
    <xdr:sp>
      <xdr:nvSpPr>
        <xdr:cNvPr id="18" name="Line 98"/>
        <xdr:cNvSpPr>
          <a:spLocks/>
        </xdr:cNvSpPr>
      </xdr:nvSpPr>
      <xdr:spPr>
        <a:xfrm>
          <a:off x="38100" y="1285875"/>
          <a:ext cx="7429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39</xdr:row>
      <xdr:rowOff>123825</xdr:rowOff>
    </xdr:from>
    <xdr:to>
      <xdr:col>12</xdr:col>
      <xdr:colOff>57150</xdr:colOff>
      <xdr:row>39</xdr:row>
      <xdr:rowOff>123825</xdr:rowOff>
    </xdr:to>
    <xdr:sp>
      <xdr:nvSpPr>
        <xdr:cNvPr id="19" name="Line 99"/>
        <xdr:cNvSpPr>
          <a:spLocks/>
        </xdr:cNvSpPr>
      </xdr:nvSpPr>
      <xdr:spPr>
        <a:xfrm>
          <a:off x="38100" y="7600950"/>
          <a:ext cx="7429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</xdr:colOff>
      <xdr:row>43</xdr:row>
      <xdr:rowOff>171450</xdr:rowOff>
    </xdr:from>
    <xdr:ext cx="5962650" cy="685800"/>
    <xdr:sp fLocksText="0">
      <xdr:nvSpPr>
        <xdr:cNvPr id="20" name="TextBox 101"/>
        <xdr:cNvSpPr txBox="1">
          <a:spLocks noChangeArrowheads="1"/>
        </xdr:cNvSpPr>
      </xdr:nvSpPr>
      <xdr:spPr>
        <a:xfrm>
          <a:off x="295275" y="8353425"/>
          <a:ext cx="59626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48</xdr:row>
      <xdr:rowOff>200025</xdr:rowOff>
    </xdr:from>
    <xdr:ext cx="5962650" cy="685800"/>
    <xdr:sp fLocksText="0">
      <xdr:nvSpPr>
        <xdr:cNvPr id="21" name="TextBox 102"/>
        <xdr:cNvSpPr txBox="1">
          <a:spLocks noChangeArrowheads="1"/>
        </xdr:cNvSpPr>
      </xdr:nvSpPr>
      <xdr:spPr>
        <a:xfrm>
          <a:off x="295275" y="9410700"/>
          <a:ext cx="59626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53</xdr:row>
      <xdr:rowOff>200025</xdr:rowOff>
    </xdr:from>
    <xdr:ext cx="5962650" cy="628650"/>
    <xdr:sp fLocksText="0">
      <xdr:nvSpPr>
        <xdr:cNvPr id="22" name="TextBox 103"/>
        <xdr:cNvSpPr txBox="1">
          <a:spLocks noChangeArrowheads="1"/>
        </xdr:cNvSpPr>
      </xdr:nvSpPr>
      <xdr:spPr>
        <a:xfrm>
          <a:off x="295275" y="10458450"/>
          <a:ext cx="5962650" cy="628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71</xdr:row>
      <xdr:rowOff>123825</xdr:rowOff>
    </xdr:from>
    <xdr:to>
      <xdr:col>12</xdr:col>
      <xdr:colOff>57150</xdr:colOff>
      <xdr:row>71</xdr:row>
      <xdr:rowOff>123825</xdr:rowOff>
    </xdr:to>
    <xdr:sp>
      <xdr:nvSpPr>
        <xdr:cNvPr id="23" name="Line 106"/>
        <xdr:cNvSpPr>
          <a:spLocks/>
        </xdr:cNvSpPr>
      </xdr:nvSpPr>
      <xdr:spPr>
        <a:xfrm>
          <a:off x="38100" y="13858875"/>
          <a:ext cx="7429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</xdr:colOff>
      <xdr:row>75</xdr:row>
      <xdr:rowOff>171450</xdr:rowOff>
    </xdr:from>
    <xdr:ext cx="5962650" cy="685800"/>
    <xdr:sp fLocksText="0">
      <xdr:nvSpPr>
        <xdr:cNvPr id="24" name="TextBox 107"/>
        <xdr:cNvSpPr txBox="1">
          <a:spLocks noChangeArrowheads="1"/>
        </xdr:cNvSpPr>
      </xdr:nvSpPr>
      <xdr:spPr>
        <a:xfrm>
          <a:off x="295275" y="14611350"/>
          <a:ext cx="59626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80</xdr:row>
      <xdr:rowOff>200025</xdr:rowOff>
    </xdr:from>
    <xdr:ext cx="5962650" cy="685800"/>
    <xdr:sp fLocksText="0">
      <xdr:nvSpPr>
        <xdr:cNvPr id="25" name="TextBox 108"/>
        <xdr:cNvSpPr txBox="1">
          <a:spLocks noChangeArrowheads="1"/>
        </xdr:cNvSpPr>
      </xdr:nvSpPr>
      <xdr:spPr>
        <a:xfrm>
          <a:off x="295275" y="15668625"/>
          <a:ext cx="59626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85</xdr:row>
      <xdr:rowOff>200025</xdr:rowOff>
    </xdr:from>
    <xdr:ext cx="5962650" cy="628650"/>
    <xdr:sp fLocksText="0">
      <xdr:nvSpPr>
        <xdr:cNvPr id="26" name="TextBox 109"/>
        <xdr:cNvSpPr txBox="1">
          <a:spLocks noChangeArrowheads="1"/>
        </xdr:cNvSpPr>
      </xdr:nvSpPr>
      <xdr:spPr>
        <a:xfrm>
          <a:off x="295275" y="16716375"/>
          <a:ext cx="5962650" cy="628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</xdr:colOff>
      <xdr:row>3</xdr:row>
      <xdr:rowOff>76200</xdr:rowOff>
    </xdr:from>
    <xdr:to>
      <xdr:col>11</xdr:col>
      <xdr:colOff>285750</xdr:colOff>
      <xdr:row>4</xdr:row>
      <xdr:rowOff>133350</xdr:rowOff>
    </xdr:to>
    <xdr:pic>
      <xdr:nvPicPr>
        <xdr:cNvPr id="27" name="Combo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7175" y="561975"/>
          <a:ext cx="68294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95250</xdr:colOff>
      <xdr:row>0</xdr:row>
      <xdr:rowOff>38100</xdr:rowOff>
    </xdr:from>
    <xdr:to>
      <xdr:col>11</xdr:col>
      <xdr:colOff>514350</xdr:colOff>
      <xdr:row>1</xdr:row>
      <xdr:rowOff>85725</xdr:rowOff>
    </xdr:to>
    <xdr:sp>
      <xdr:nvSpPr>
        <xdr:cNvPr id="28" name="TextBox 113"/>
        <xdr:cNvSpPr txBox="1">
          <a:spLocks noChangeArrowheads="1"/>
        </xdr:cNvSpPr>
      </xdr:nvSpPr>
      <xdr:spPr>
        <a:xfrm>
          <a:off x="4772025" y="38100"/>
          <a:ext cx="2543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EDIO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MBIENTE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609600</xdr:colOff>
      <xdr:row>4</xdr:row>
      <xdr:rowOff>0</xdr:rowOff>
    </xdr:to>
    <xdr:grpSp>
      <xdr:nvGrpSpPr>
        <xdr:cNvPr id="1" name="Group 70"/>
        <xdr:cNvGrpSpPr>
          <a:grpSpLocks/>
        </xdr:cNvGrpSpPr>
      </xdr:nvGrpSpPr>
      <xdr:grpSpPr>
        <a:xfrm>
          <a:off x="9525" y="0"/>
          <a:ext cx="7372350" cy="628650"/>
          <a:chOff x="1" y="0"/>
          <a:chExt cx="746" cy="66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0"/>
            <a:ext cx="746" cy="66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FFFFCC"/>
              </a:gs>
              <a:gs pos="100000">
                <a:srgbClr val="969696"/>
              </a:gs>
            </a:gsLst>
            <a:lin ang="0" scaled="1"/>
          </a:gra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0"/>
            <a:ext cx="40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C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OSTOS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
</a:t>
            </a:r>
          </a:p>
        </xdr:txBody>
      </xdr:sp>
    </xdr:grpSp>
    <xdr:clientData/>
  </xdr:twoCellAnchor>
  <xdr:twoCellAnchor>
    <xdr:from>
      <xdr:col>8</xdr:col>
      <xdr:colOff>104775</xdr:colOff>
      <xdr:row>1</xdr:row>
      <xdr:rowOff>38100</xdr:rowOff>
    </xdr:from>
    <xdr:to>
      <xdr:col>8</xdr:col>
      <xdr:colOff>581025</xdr:colOff>
      <xdr:row>3</xdr:row>
      <xdr:rowOff>47625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00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447675</xdr:colOff>
      <xdr:row>0</xdr:row>
      <xdr:rowOff>38100</xdr:rowOff>
    </xdr:from>
    <xdr:to>
      <xdr:col>8</xdr:col>
      <xdr:colOff>409575</xdr:colOff>
      <xdr:row>1</xdr:row>
      <xdr:rowOff>85725</xdr:rowOff>
    </xdr:to>
    <xdr:sp>
      <xdr:nvSpPr>
        <xdr:cNvPr id="13" name="TextBox 60"/>
        <xdr:cNvSpPr txBox="1">
          <a:spLocks noChangeArrowheads="1"/>
        </xdr:cNvSpPr>
      </xdr:nvSpPr>
      <xdr:spPr>
        <a:xfrm>
          <a:off x="4562475" y="38100"/>
          <a:ext cx="2619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EDIO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MBIENTE</a:t>
          </a:r>
        </a:p>
      </xdr:txBody>
    </xdr:sp>
    <xdr:clientData fPrintsWithSheet="0"/>
  </xdr:twoCellAnchor>
  <xdr:twoCellAnchor editAs="oneCell">
    <xdr:from>
      <xdr:col>2</xdr:col>
      <xdr:colOff>57150</xdr:colOff>
      <xdr:row>10</xdr:row>
      <xdr:rowOff>9525</xdr:rowOff>
    </xdr:from>
    <xdr:to>
      <xdr:col>2</xdr:col>
      <xdr:colOff>666750</xdr:colOff>
      <xdr:row>10</xdr:row>
      <xdr:rowOff>219075</xdr:rowOff>
    </xdr:to>
    <xdr:pic>
      <xdr:nvPicPr>
        <xdr:cNvPr id="14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724025"/>
          <a:ext cx="609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161925</xdr:rowOff>
    </xdr:from>
    <xdr:to>
      <xdr:col>2</xdr:col>
      <xdr:colOff>742950</xdr:colOff>
      <xdr:row>10</xdr:row>
      <xdr:rowOff>381000</xdr:rowOff>
    </xdr:to>
    <xdr:pic>
      <xdr:nvPicPr>
        <xdr:cNvPr id="15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18764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57150</xdr:colOff>
      <xdr:row>10</xdr:row>
      <xdr:rowOff>314325</xdr:rowOff>
    </xdr:from>
    <xdr:to>
      <xdr:col>2</xdr:col>
      <xdr:colOff>914400</xdr:colOff>
      <xdr:row>10</xdr:row>
      <xdr:rowOff>533400</xdr:rowOff>
    </xdr:to>
    <xdr:pic>
      <xdr:nvPicPr>
        <xdr:cNvPr id="16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202882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10</xdr:row>
      <xdr:rowOff>314325</xdr:rowOff>
    </xdr:from>
    <xdr:to>
      <xdr:col>3</xdr:col>
      <xdr:colOff>0</xdr:colOff>
      <xdr:row>11</xdr:row>
      <xdr:rowOff>0</xdr:rowOff>
    </xdr:to>
    <xdr:pic>
      <xdr:nvPicPr>
        <xdr:cNvPr id="17" name="TextBo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" y="2028825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10</xdr:row>
      <xdr:rowOff>323850</xdr:rowOff>
    </xdr:from>
    <xdr:to>
      <xdr:col>2</xdr:col>
      <xdr:colOff>200025</xdr:colOff>
      <xdr:row>10</xdr:row>
      <xdr:rowOff>533400</xdr:rowOff>
    </xdr:to>
    <xdr:pic>
      <xdr:nvPicPr>
        <xdr:cNvPr id="18" name="OptionButton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7775" y="2038350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15</xdr:row>
      <xdr:rowOff>190500</xdr:rowOff>
    </xdr:from>
    <xdr:ext cx="5915025" cy="1476375"/>
    <xdr:sp fLocksText="0">
      <xdr:nvSpPr>
        <xdr:cNvPr id="1" name="TextBox 75"/>
        <xdr:cNvSpPr txBox="1">
          <a:spLocks noChangeArrowheads="1"/>
        </xdr:cNvSpPr>
      </xdr:nvSpPr>
      <xdr:spPr>
        <a:xfrm>
          <a:off x="257175" y="2962275"/>
          <a:ext cx="5915025" cy="14763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7</xdr:col>
      <xdr:colOff>885825</xdr:colOff>
      <xdr:row>3</xdr:row>
      <xdr:rowOff>19050</xdr:rowOff>
    </xdr:to>
    <xdr:grpSp>
      <xdr:nvGrpSpPr>
        <xdr:cNvPr id="2" name="Group 137"/>
        <xdr:cNvGrpSpPr>
          <a:grpSpLocks/>
        </xdr:cNvGrpSpPr>
      </xdr:nvGrpSpPr>
      <xdr:grpSpPr>
        <a:xfrm>
          <a:off x="0" y="0"/>
          <a:ext cx="7296150" cy="638175"/>
          <a:chOff x="0" y="0"/>
          <a:chExt cx="778" cy="67"/>
        </a:xfrm>
        <a:solidFill>
          <a:srgbClr val="FFFFFF"/>
        </a:solidFill>
      </xdr:grpSpPr>
      <xdr:sp>
        <xdr:nvSpPr>
          <xdr:cNvPr id="3" name="TextBox 60"/>
          <xdr:cNvSpPr txBox="1">
            <a:spLocks noChangeArrowheads="1"/>
          </xdr:cNvSpPr>
        </xdr:nvSpPr>
        <xdr:spPr>
          <a:xfrm>
            <a:off x="0" y="0"/>
            <a:ext cx="778" cy="67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FFFFCC"/>
              </a:gs>
              <a:gs pos="100000">
                <a:srgbClr val="969696"/>
              </a:gs>
            </a:gsLst>
            <a:lin ang="0" scaled="1"/>
          </a:gra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61"/>
          <xdr:cNvSpPr txBox="1">
            <a:spLocks noChangeArrowheads="1"/>
          </xdr:cNvSpPr>
        </xdr:nvSpPr>
        <xdr:spPr>
          <a:xfrm>
            <a:off x="29" y="1"/>
            <a:ext cx="419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E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VALUACIÓN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 S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OCIOECONÓMICA</a:t>
            </a:r>
          </a:p>
        </xdr:txBody>
      </xdr:sp>
    </xdr:grpSp>
    <xdr:clientData/>
  </xdr:twoCellAnchor>
  <xdr:twoCellAnchor>
    <xdr:from>
      <xdr:col>7</xdr:col>
      <xdr:colOff>257175</xdr:colOff>
      <xdr:row>0</xdr:row>
      <xdr:rowOff>219075</xdr:rowOff>
    </xdr:from>
    <xdr:to>
      <xdr:col>7</xdr:col>
      <xdr:colOff>809625</xdr:colOff>
      <xdr:row>2</xdr:row>
      <xdr:rowOff>114300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19075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</xdr:col>
      <xdr:colOff>9525</xdr:colOff>
      <xdr:row>25</xdr:row>
      <xdr:rowOff>171450</xdr:rowOff>
    </xdr:from>
    <xdr:ext cx="5915025" cy="1476375"/>
    <xdr:sp fLocksText="0">
      <xdr:nvSpPr>
        <xdr:cNvPr id="14" name="TextBox 124"/>
        <xdr:cNvSpPr txBox="1">
          <a:spLocks noChangeArrowheads="1"/>
        </xdr:cNvSpPr>
      </xdr:nvSpPr>
      <xdr:spPr>
        <a:xfrm>
          <a:off x="257175" y="4991100"/>
          <a:ext cx="5915025" cy="14763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866775</xdr:colOff>
      <xdr:row>0</xdr:row>
      <xdr:rowOff>47625</xdr:rowOff>
    </xdr:from>
    <xdr:to>
      <xdr:col>7</xdr:col>
      <xdr:colOff>371475</xdr:colOff>
      <xdr:row>1</xdr:row>
      <xdr:rowOff>28575</xdr:rowOff>
    </xdr:to>
    <xdr:sp>
      <xdr:nvSpPr>
        <xdr:cNvPr id="15" name="TextBox 127"/>
        <xdr:cNvSpPr txBox="1">
          <a:spLocks noChangeArrowheads="1"/>
        </xdr:cNvSpPr>
      </xdr:nvSpPr>
      <xdr:spPr>
        <a:xfrm>
          <a:off x="4619625" y="47625"/>
          <a:ext cx="2162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EDIO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MBIENTE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7</xdr:col>
      <xdr:colOff>885825</xdr:colOff>
      <xdr:row>3</xdr:row>
      <xdr:rowOff>0</xdr:rowOff>
    </xdr:to>
    <xdr:grpSp>
      <xdr:nvGrpSpPr>
        <xdr:cNvPr id="1" name="Group 57"/>
        <xdr:cNvGrpSpPr>
          <a:grpSpLocks/>
        </xdr:cNvGrpSpPr>
      </xdr:nvGrpSpPr>
      <xdr:grpSpPr>
        <a:xfrm>
          <a:off x="57150" y="9525"/>
          <a:ext cx="6962775" cy="638175"/>
          <a:chOff x="0" y="0"/>
          <a:chExt cx="778" cy="68"/>
        </a:xfrm>
        <a:solidFill>
          <a:srgbClr val="FFFFFF"/>
        </a:solidFill>
      </xdr:grpSpPr>
      <xdr:sp>
        <xdr:nvSpPr>
          <xdr:cNvPr id="2" name="TextBox 24"/>
          <xdr:cNvSpPr txBox="1">
            <a:spLocks noChangeArrowheads="1"/>
          </xdr:cNvSpPr>
        </xdr:nvSpPr>
        <xdr:spPr>
          <a:xfrm>
            <a:off x="0" y="0"/>
            <a:ext cx="778" cy="6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FFFFCC"/>
              </a:gs>
              <a:gs pos="100000">
                <a:srgbClr val="969696"/>
              </a:gs>
            </a:gsLst>
            <a:lin ang="0" scaled="1"/>
          </a:gra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25"/>
          <xdr:cNvSpPr txBox="1">
            <a:spLocks noChangeArrowheads="1"/>
          </xdr:cNvSpPr>
        </xdr:nvSpPr>
        <xdr:spPr>
          <a:xfrm>
            <a:off x="36" y="1"/>
            <a:ext cx="28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I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NDICADORES</a:t>
            </a:r>
          </a:p>
        </xdr:txBody>
      </xdr:sp>
    </xdr:grpSp>
    <xdr:clientData/>
  </xdr:twoCellAnchor>
  <xdr:twoCellAnchor>
    <xdr:from>
      <xdr:col>7</xdr:col>
      <xdr:colOff>495300</xdr:colOff>
      <xdr:row>1</xdr:row>
      <xdr:rowOff>0</xdr:rowOff>
    </xdr:from>
    <xdr:to>
      <xdr:col>7</xdr:col>
      <xdr:colOff>885825</xdr:colOff>
      <xdr:row>2</xdr:row>
      <xdr:rowOff>95250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28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571500</xdr:colOff>
      <xdr:row>0</xdr:row>
      <xdr:rowOff>38100</xdr:rowOff>
    </xdr:from>
    <xdr:to>
      <xdr:col>5</xdr:col>
      <xdr:colOff>514350</xdr:colOff>
      <xdr:row>1</xdr:row>
      <xdr:rowOff>19050</xdr:rowOff>
    </xdr:to>
    <xdr:sp>
      <xdr:nvSpPr>
        <xdr:cNvPr id="13" name="TextBox 54"/>
        <xdr:cNvSpPr txBox="1">
          <a:spLocks noChangeArrowheads="1"/>
        </xdr:cNvSpPr>
      </xdr:nvSpPr>
      <xdr:spPr>
        <a:xfrm>
          <a:off x="3162300" y="38100"/>
          <a:ext cx="1714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EDIO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MBIENTE</a:t>
          </a:r>
        </a:p>
      </xdr:txBody>
    </xdr:sp>
    <xdr:clientData fPrintsWithSheet="0"/>
  </xdr:twoCellAnchor>
  <xdr:twoCellAnchor editAs="absolute">
    <xdr:from>
      <xdr:col>7</xdr:col>
      <xdr:colOff>323850</xdr:colOff>
      <xdr:row>17</xdr:row>
      <xdr:rowOff>85725</xdr:rowOff>
    </xdr:from>
    <xdr:to>
      <xdr:col>8</xdr:col>
      <xdr:colOff>85725</xdr:colOff>
      <xdr:row>28</xdr:row>
      <xdr:rowOff>28575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31813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323850</xdr:colOff>
      <xdr:row>3</xdr:row>
      <xdr:rowOff>0</xdr:rowOff>
    </xdr:to>
    <xdr:grpSp>
      <xdr:nvGrpSpPr>
        <xdr:cNvPr id="1" name="Group 34"/>
        <xdr:cNvGrpSpPr>
          <a:grpSpLocks/>
        </xdr:cNvGrpSpPr>
      </xdr:nvGrpSpPr>
      <xdr:grpSpPr>
        <a:xfrm>
          <a:off x="0" y="0"/>
          <a:ext cx="7429500" cy="628650"/>
          <a:chOff x="0" y="0"/>
          <a:chExt cx="778" cy="66"/>
        </a:xfrm>
        <a:solidFill>
          <a:srgbClr val="FFFFFF"/>
        </a:solidFill>
      </xdr:grpSpPr>
      <xdr:sp>
        <xdr:nvSpPr>
          <xdr:cNvPr id="2" name="TextBox 12"/>
          <xdr:cNvSpPr txBox="1">
            <a:spLocks noChangeArrowheads="1"/>
          </xdr:cNvSpPr>
        </xdr:nvSpPr>
        <xdr:spPr>
          <a:xfrm>
            <a:off x="0" y="0"/>
            <a:ext cx="778" cy="66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FFFFCC"/>
              </a:gs>
              <a:gs pos="100000">
                <a:srgbClr val="969696"/>
              </a:gs>
            </a:gsLst>
            <a:lin ang="0" scaled="1"/>
          </a:gra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13"/>
          <xdr:cNvSpPr txBox="1">
            <a:spLocks noChangeArrowheads="1"/>
          </xdr:cNvSpPr>
        </xdr:nvSpPr>
        <xdr:spPr>
          <a:xfrm>
            <a:off x="29" y="1"/>
            <a:ext cx="38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F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UENTES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 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DE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 F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INANCIACIÓN</a:t>
            </a:r>
          </a:p>
        </xdr:txBody>
      </xdr:sp>
    </xdr:grpSp>
    <xdr:clientData/>
  </xdr:twoCellAnchor>
  <xdr:twoCellAnchor>
    <xdr:from>
      <xdr:col>8</xdr:col>
      <xdr:colOff>361950</xdr:colOff>
      <xdr:row>0</xdr:row>
      <xdr:rowOff>161925</xdr:rowOff>
    </xdr:from>
    <xdr:to>
      <xdr:col>9</xdr:col>
      <xdr:colOff>142875</xdr:colOff>
      <xdr:row>2</xdr:row>
      <xdr:rowOff>38100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6192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714375</xdr:colOff>
      <xdr:row>0</xdr:row>
      <xdr:rowOff>47625</xdr:rowOff>
    </xdr:from>
    <xdr:to>
      <xdr:col>7</xdr:col>
      <xdr:colOff>85725</xdr:colOff>
      <xdr:row>1</xdr:row>
      <xdr:rowOff>47625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4248150" y="47625"/>
          <a:ext cx="1514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EDIO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MBIENTE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9525</xdr:rowOff>
    </xdr:from>
    <xdr:ext cx="609600" cy="352425"/>
    <xdr:sp macro="[0]!Sensibilidad1">
      <xdr:nvSpPr>
        <xdr:cNvPr id="1" name="TextBox 26"/>
        <xdr:cNvSpPr txBox="1">
          <a:spLocks noChangeArrowheads="1"/>
        </xdr:cNvSpPr>
      </xdr:nvSpPr>
      <xdr:spPr>
        <a:xfrm>
          <a:off x="4076700" y="1485900"/>
          <a:ext cx="6096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Indice
</a:t>
          </a:r>
        </a:p>
      </xdr:txBody>
    </xdr:sp>
    <xdr:clientData fPrintsWithSheet="0"/>
  </xdr:oneCellAnchor>
  <xdr:oneCellAnchor>
    <xdr:from>
      <xdr:col>6</xdr:col>
      <xdr:colOff>0</xdr:colOff>
      <xdr:row>15</xdr:row>
      <xdr:rowOff>19050</xdr:rowOff>
    </xdr:from>
    <xdr:ext cx="609600" cy="352425"/>
    <xdr:sp macro="[0]!Sensibilidad2">
      <xdr:nvSpPr>
        <xdr:cNvPr id="2" name="TextBox 50"/>
        <xdr:cNvSpPr txBox="1">
          <a:spLocks noChangeArrowheads="1"/>
        </xdr:cNvSpPr>
      </xdr:nvSpPr>
      <xdr:spPr>
        <a:xfrm>
          <a:off x="4076700" y="3114675"/>
          <a:ext cx="6096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Indice</a:t>
          </a:r>
        </a:p>
      </xdr:txBody>
    </xdr:sp>
    <xdr:clientData fPrintsWithSheet="0"/>
  </xdr:oneCellAnchor>
  <xdr:oneCellAnchor>
    <xdr:from>
      <xdr:col>6</xdr:col>
      <xdr:colOff>0</xdr:colOff>
      <xdr:row>23</xdr:row>
      <xdr:rowOff>9525</xdr:rowOff>
    </xdr:from>
    <xdr:ext cx="609600" cy="352425"/>
    <xdr:sp macro="[0]!Sensibilidad3">
      <xdr:nvSpPr>
        <xdr:cNvPr id="3" name="TextBox 57"/>
        <xdr:cNvSpPr txBox="1">
          <a:spLocks noChangeArrowheads="1"/>
        </xdr:cNvSpPr>
      </xdr:nvSpPr>
      <xdr:spPr>
        <a:xfrm>
          <a:off x="4076700" y="4724400"/>
          <a:ext cx="6096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Indice
</a:t>
          </a:r>
        </a:p>
      </xdr:txBody>
    </xdr:sp>
    <xdr:clientData fPrintsWithSheet="0"/>
  </xdr:oneCellAnchor>
  <xdr:twoCellAnchor>
    <xdr:from>
      <xdr:col>0</xdr:col>
      <xdr:colOff>0</xdr:colOff>
      <xdr:row>0</xdr:row>
      <xdr:rowOff>0</xdr:rowOff>
    </xdr:from>
    <xdr:to>
      <xdr:col>11</xdr:col>
      <xdr:colOff>428625</xdr:colOff>
      <xdr:row>3</xdr:row>
      <xdr:rowOff>152400</xdr:rowOff>
    </xdr:to>
    <xdr:grpSp>
      <xdr:nvGrpSpPr>
        <xdr:cNvPr id="4" name="Group 113"/>
        <xdr:cNvGrpSpPr>
          <a:grpSpLocks/>
        </xdr:cNvGrpSpPr>
      </xdr:nvGrpSpPr>
      <xdr:grpSpPr>
        <a:xfrm>
          <a:off x="0" y="0"/>
          <a:ext cx="7467600" cy="828675"/>
          <a:chOff x="0" y="0"/>
          <a:chExt cx="781" cy="87"/>
        </a:xfrm>
        <a:solidFill>
          <a:srgbClr val="FFFFFF"/>
        </a:solidFill>
      </xdr:grpSpPr>
      <xdr:grpSp>
        <xdr:nvGrpSpPr>
          <xdr:cNvPr id="5" name="Group 111"/>
          <xdr:cNvGrpSpPr>
            <a:grpSpLocks/>
          </xdr:cNvGrpSpPr>
        </xdr:nvGrpSpPr>
        <xdr:grpSpPr>
          <a:xfrm>
            <a:off x="0" y="0"/>
            <a:ext cx="781" cy="87"/>
            <a:chOff x="0" y="0"/>
            <a:chExt cx="781" cy="87"/>
          </a:xfrm>
          <a:solidFill>
            <a:srgbClr val="FFFFFF"/>
          </a:solidFill>
        </xdr:grpSpPr>
        <xdr:sp>
          <xdr:nvSpPr>
            <xdr:cNvPr id="6" name="TextBox 12"/>
            <xdr:cNvSpPr txBox="1">
              <a:spLocks noChangeArrowheads="1"/>
            </xdr:cNvSpPr>
          </xdr:nvSpPr>
          <xdr:spPr>
            <a:xfrm>
              <a:off x="0" y="0"/>
              <a:ext cx="781" cy="87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FFFFCC"/>
                </a:gs>
                <a:gs pos="100000">
                  <a:srgbClr val="969696"/>
                </a:gs>
              </a:gsLst>
              <a:lin ang="0" scaled="1"/>
            </a:gradFill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13"/>
            <xdr:cNvSpPr txBox="1">
              <a:spLocks noChangeArrowheads="1"/>
            </xdr:cNvSpPr>
          </xdr:nvSpPr>
          <xdr:spPr>
            <a:xfrm>
              <a:off x="33" y="1"/>
              <a:ext cx="39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A</a:t>
              </a:r>
              <a:r>
                <a:rPr lang="en-US" cap="none" sz="12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NÁLISIS</a:t>
              </a:r>
              <a:r>
                <a:rPr lang="en-US" cap="none" sz="14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 </a:t>
              </a:r>
              <a:r>
                <a:rPr lang="en-US" cap="none" sz="12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DE</a:t>
              </a:r>
              <a:r>
                <a:rPr lang="en-US" cap="none" sz="14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 S</a:t>
              </a:r>
              <a:r>
                <a:rPr lang="en-US" cap="none" sz="12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ENSIBILIDAD</a:t>
              </a:r>
            </a:p>
          </xdr:txBody>
        </xdr:sp>
      </xdr:grpSp>
      <xdr:pic>
        <xdr:nvPicPr>
          <xdr:cNvPr id="16" name="ComboBox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3" y="59"/>
            <a:ext cx="639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219075</xdr:colOff>
      <xdr:row>1</xdr:row>
      <xdr:rowOff>161925</xdr:rowOff>
    </xdr:from>
    <xdr:to>
      <xdr:col>11</xdr:col>
      <xdr:colOff>133350</xdr:colOff>
      <xdr:row>3</xdr:row>
      <xdr:rowOff>28575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371475"/>
          <a:ext cx="6667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428625</xdr:colOff>
      <xdr:row>0</xdr:row>
      <xdr:rowOff>57150</xdr:rowOff>
    </xdr:from>
    <xdr:to>
      <xdr:col>10</xdr:col>
      <xdr:colOff>238125</xdr:colOff>
      <xdr:row>1</xdr:row>
      <xdr:rowOff>57150</xdr:rowOff>
    </xdr:to>
    <xdr:sp>
      <xdr:nvSpPr>
        <xdr:cNvPr id="18" name="TextBox 109"/>
        <xdr:cNvSpPr txBox="1">
          <a:spLocks noChangeArrowheads="1"/>
        </xdr:cNvSpPr>
      </xdr:nvSpPr>
      <xdr:spPr>
        <a:xfrm>
          <a:off x="4505325" y="57150"/>
          <a:ext cx="2019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EDIO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MBIENTE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17</xdr:row>
      <xdr:rowOff>0</xdr:rowOff>
    </xdr:from>
    <xdr:ext cx="3790950" cy="1162050"/>
    <xdr:sp fLocksText="0">
      <xdr:nvSpPr>
        <xdr:cNvPr id="1" name="TextBox 16"/>
        <xdr:cNvSpPr txBox="1">
          <a:spLocks noChangeArrowheads="1"/>
        </xdr:cNvSpPr>
      </xdr:nvSpPr>
      <xdr:spPr>
        <a:xfrm>
          <a:off x="285750" y="2990850"/>
          <a:ext cx="3790950" cy="1162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31</xdr:row>
      <xdr:rowOff>0</xdr:rowOff>
    </xdr:from>
    <xdr:ext cx="3800475" cy="228600"/>
    <xdr:sp fLocksText="0">
      <xdr:nvSpPr>
        <xdr:cNvPr id="2" name="TextBox 17"/>
        <xdr:cNvSpPr txBox="1">
          <a:spLocks noChangeArrowheads="1"/>
        </xdr:cNvSpPr>
      </xdr:nvSpPr>
      <xdr:spPr>
        <a:xfrm>
          <a:off x="285750" y="5314950"/>
          <a:ext cx="3800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33</xdr:row>
      <xdr:rowOff>152400</xdr:rowOff>
    </xdr:from>
    <xdr:ext cx="3800475" cy="238125"/>
    <xdr:sp fLocksText="0">
      <xdr:nvSpPr>
        <xdr:cNvPr id="3" name="TextBox 18"/>
        <xdr:cNvSpPr txBox="1">
          <a:spLocks noChangeArrowheads="1"/>
        </xdr:cNvSpPr>
      </xdr:nvSpPr>
      <xdr:spPr>
        <a:xfrm>
          <a:off x="285750" y="5791200"/>
          <a:ext cx="38004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10</xdr:col>
      <xdr:colOff>285750</xdr:colOff>
      <xdr:row>3</xdr:row>
      <xdr:rowOff>0</xdr:rowOff>
    </xdr:to>
    <xdr:grpSp>
      <xdr:nvGrpSpPr>
        <xdr:cNvPr id="4" name="Group 42"/>
        <xdr:cNvGrpSpPr>
          <a:grpSpLocks/>
        </xdr:cNvGrpSpPr>
      </xdr:nvGrpSpPr>
      <xdr:grpSpPr>
        <a:xfrm>
          <a:off x="0" y="0"/>
          <a:ext cx="7410450" cy="628650"/>
          <a:chOff x="0" y="0"/>
          <a:chExt cx="778" cy="66"/>
        </a:xfrm>
        <a:solidFill>
          <a:srgbClr val="FFFFFF"/>
        </a:solidFill>
      </xdr:grpSpPr>
      <xdr:sp>
        <xdr:nvSpPr>
          <xdr:cNvPr id="5" name="TextBox 24"/>
          <xdr:cNvSpPr txBox="1">
            <a:spLocks noChangeArrowheads="1"/>
          </xdr:cNvSpPr>
        </xdr:nvSpPr>
        <xdr:spPr>
          <a:xfrm>
            <a:off x="0" y="0"/>
            <a:ext cx="778" cy="66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FFFFCC"/>
              </a:gs>
              <a:gs pos="100000">
                <a:srgbClr val="969696"/>
              </a:gs>
            </a:gsLst>
            <a:lin ang="0" scaled="1"/>
          </a:gra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25"/>
          <xdr:cNvSpPr txBox="1">
            <a:spLocks noChangeArrowheads="1"/>
          </xdr:cNvSpPr>
        </xdr:nvSpPr>
        <xdr:spPr>
          <a:xfrm>
            <a:off x="29" y="1"/>
            <a:ext cx="35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C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ONCLUSIONES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 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Y</a:t>
            </a:r>
            <a:r>
              <a:rPr lang="en-US" cap="none" sz="14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 R</a:t>
            </a:r>
            <a:r>
              <a:rPr lang="en-US" cap="none" sz="12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ECOMENDACIONES</a:t>
            </a:r>
          </a:p>
        </xdr:txBody>
      </xdr:sp>
      <xdr:pic>
        <xdr:nvPicPr>
          <xdr:cNvPr id="15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8" y="24"/>
            <a:ext cx="58" cy="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57150</xdr:rowOff>
    </xdr:from>
    <xdr:to>
      <xdr:col>9</xdr:col>
      <xdr:colOff>38100</xdr:colOff>
      <xdr:row>1</xdr:row>
      <xdr:rowOff>57150</xdr:rowOff>
    </xdr:to>
    <xdr:sp>
      <xdr:nvSpPr>
        <xdr:cNvPr id="16" name="TextBox 41"/>
        <xdr:cNvSpPr txBox="1">
          <a:spLocks noChangeArrowheads="1"/>
        </xdr:cNvSpPr>
      </xdr:nvSpPr>
      <xdr:spPr>
        <a:xfrm>
          <a:off x="4305300" y="57150"/>
          <a:ext cx="2247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EDIO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MBIENTE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s%20de%20Electrificaci&#243;n%20Rural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royectos%20Agropecuari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PARACION"/>
      <sheetName val="ALTERNATIVAS"/>
      <sheetName val="EVALUACIÓN PRIVADA"/>
      <sheetName val="EVALUACIÓN SOCIOECONÓMICA"/>
      <sheetName val="INDICADORES"/>
      <sheetName val="FINANCIACIÓN"/>
      <sheetName val="ANÁLISIS DE SENSIBILIDAD"/>
      <sheetName val="CONCLUSIONES"/>
    </sheetNames>
    <sheetDataSet>
      <sheetData sheetId="3">
        <row r="11">
          <cell r="F11">
            <v>0.101</v>
          </cell>
        </row>
      </sheetData>
      <sheetData sheetId="4">
        <row r="17">
          <cell r="F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PARACION"/>
      <sheetName val="ALTERNATIVAS"/>
      <sheetName val="EVALUACIÓN SOCIOECONÓMICA"/>
      <sheetName val="EVALUACIÓN PRIVADA"/>
      <sheetName val="INDICADORES"/>
      <sheetName val="FINANCIACIÓN"/>
      <sheetName val="ANÁLISIS DE SENSIBILIDAD"/>
      <sheetName val="CONCLUSIONES"/>
    </sheetNames>
    <sheetDataSet>
      <sheetData sheetId="1">
        <row r="10">
          <cell r="F10">
            <v>1</v>
          </cell>
        </row>
      </sheetData>
      <sheetData sheetId="3">
        <row r="31">
          <cell r="E31">
            <v>100</v>
          </cell>
        </row>
        <row r="69">
          <cell r="E69">
            <v>0</v>
          </cell>
        </row>
        <row r="103">
          <cell r="E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10.7109375" style="0" customWidth="1"/>
    <col min="2" max="2" width="9.7109375" style="0" customWidth="1"/>
    <col min="3" max="16384" width="9.140625" style="0" customWidth="1"/>
  </cols>
  <sheetData>
    <row r="1" spans="1:14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>
      <c r="A5" s="29" t="s">
        <v>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">
      <c r="A6" s="30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">
      <c r="A7" s="30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.75">
      <c r="A8" s="2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>
      <c r="A9" s="2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">
      <c r="A10" s="30" t="s">
        <v>0</v>
      </c>
      <c r="B10" s="27"/>
      <c r="C10" s="27"/>
      <c r="D10" s="27"/>
      <c r="E10" s="27"/>
      <c r="F10" s="27"/>
      <c r="G10" s="28"/>
      <c r="H10" s="27"/>
      <c r="I10" s="27"/>
      <c r="J10" s="27"/>
      <c r="K10" s="27"/>
      <c r="L10" s="27"/>
      <c r="M10" s="27"/>
      <c r="N10" s="27"/>
    </row>
    <row r="11" spans="1:14" ht="15">
      <c r="A11" s="30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5">
      <c r="A12" s="30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5">
      <c r="A13" s="30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5">
      <c r="A14" s="30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">
      <c r="A15" s="30" t="s">
        <v>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>
      <c r="A16" s="30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</sheetData>
  <sheetProtection sheet="1" objects="1" scenarios="1"/>
  <printOptions horizontalCentered="1" verticalCentered="1"/>
  <pageMargins left="1.7716535433070868" right="0.75" top="1.1811023622047245" bottom="1" header="0.5118110236220472" footer="0.5118110236220472"/>
  <pageSetup fitToHeight="1" fitToWidth="1" horizontalDpi="360" verticalDpi="360" orientation="landscape" scale="91" r:id="rId3"/>
  <headerFooter alignWithMargins="0">
    <oddFooter>&amp;L&amp;D&amp;R&amp;P de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45"/>
  <sheetViews>
    <sheetView showGridLines="0" showRowColHeaders="0" zoomScaleSheetLayoutView="10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9" width="9.00390625" style="0" customWidth="1"/>
    <col min="10" max="13" width="7.7109375" style="0" customWidth="1"/>
    <col min="14" max="14" width="9.8515625" style="0" customWidth="1"/>
    <col min="15" max="16384" width="9.140625" style="0" customWidth="1"/>
  </cols>
  <sheetData>
    <row r="1" spans="1:15" ht="19.5">
      <c r="A1" s="78"/>
      <c r="B1" s="127" t="str">
        <f>INDICADORES!C22</f>
        <v>Max</v>
      </c>
      <c r="C1" s="128" t="str">
        <f>INDICADORES!D22</f>
        <v>Min</v>
      </c>
      <c r="D1" s="32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129" t="e">
        <f>INDICADORES!#REF!</f>
        <v>#REF!</v>
      </c>
      <c r="C2" s="129" t="e">
        <f>INDICADORES!#REF!</f>
        <v>#REF!</v>
      </c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34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>
      <c r="A4" s="2"/>
      <c r="B4" s="31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>
      <c r="A6" s="2"/>
      <c r="B6" s="9" t="s">
        <v>90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>
      <c r="A7" s="2"/>
      <c r="B7" s="9"/>
      <c r="F7" s="1"/>
      <c r="G7" s="1"/>
      <c r="H7" s="1"/>
      <c r="I7" s="1"/>
      <c r="J7" s="1"/>
      <c r="K7" s="1"/>
      <c r="L7" s="1"/>
      <c r="M7" s="1"/>
      <c r="N7" s="1"/>
      <c r="O7" s="1"/>
    </row>
    <row r="8" spans="1:9" ht="12.75">
      <c r="A8" s="1"/>
      <c r="B8" s="2"/>
      <c r="C8" s="3"/>
      <c r="D8" s="3"/>
      <c r="E8" s="159"/>
      <c r="F8" s="159"/>
      <c r="G8" s="1"/>
      <c r="H8" s="48" t="s">
        <v>36</v>
      </c>
      <c r="I8" s="1" t="s">
        <v>37</v>
      </c>
    </row>
    <row r="9" spans="1:9" ht="15.75" thickBot="1">
      <c r="A9" s="1"/>
      <c r="B9" s="71" t="s">
        <v>93</v>
      </c>
      <c r="C9" s="3"/>
      <c r="D9" s="3"/>
      <c r="E9" s="69"/>
      <c r="F9" s="160" t="s">
        <v>139</v>
      </c>
      <c r="G9" s="160"/>
      <c r="H9" s="48"/>
      <c r="I9" s="1"/>
    </row>
    <row r="10" spans="1:9" ht="12.75">
      <c r="A10" s="1"/>
      <c r="B10" s="72"/>
      <c r="C10" s="73"/>
      <c r="D10" s="73"/>
      <c r="E10" s="122"/>
      <c r="G10" s="1"/>
      <c r="H10" s="48"/>
      <c r="I10" s="1"/>
    </row>
    <row r="11" spans="1:9" ht="12.75">
      <c r="A11" s="1"/>
      <c r="B11" s="74"/>
      <c r="C11" s="2"/>
      <c r="D11" s="2"/>
      <c r="E11" s="123"/>
      <c r="F11" s="69"/>
      <c r="G11" s="1"/>
      <c r="H11" s="48"/>
      <c r="I11" s="1"/>
    </row>
    <row r="12" spans="2:9" ht="18">
      <c r="B12" s="74"/>
      <c r="C12" s="2"/>
      <c r="D12" s="2"/>
      <c r="E12" s="75"/>
      <c r="F12" s="125" t="s">
        <v>140</v>
      </c>
      <c r="G12" s="126"/>
      <c r="H12" s="48"/>
      <c r="I12" s="1"/>
    </row>
    <row r="13" spans="2:9" ht="23.25" customHeight="1" thickBot="1">
      <c r="B13" s="76"/>
      <c r="C13" s="77"/>
      <c r="D13" s="77"/>
      <c r="E13" s="124"/>
      <c r="G13" s="1"/>
      <c r="H13" s="48"/>
      <c r="I13" s="1"/>
    </row>
    <row r="14" spans="2:9" ht="12.75">
      <c r="B14" s="2"/>
      <c r="C14" s="3"/>
      <c r="D14" s="3"/>
      <c r="E14" s="69"/>
      <c r="F14" s="69"/>
      <c r="G14" s="1"/>
      <c r="H14" s="48"/>
      <c r="I14" s="1"/>
    </row>
    <row r="15" spans="2:13" ht="15">
      <c r="B15" s="157" t="s">
        <v>39</v>
      </c>
      <c r="C15" s="157"/>
      <c r="D15" s="157"/>
      <c r="E15" s="157"/>
      <c r="F15" s="157"/>
      <c r="G15" s="49"/>
      <c r="H15" s="48" t="s">
        <v>38</v>
      </c>
      <c r="I15" s="158"/>
      <c r="J15" s="158"/>
      <c r="K15" s="158"/>
      <c r="L15" s="158"/>
      <c r="M15" s="158"/>
    </row>
    <row r="16" spans="2:9" ht="12.75">
      <c r="B16" s="50"/>
      <c r="C16" s="40"/>
      <c r="D16" s="51"/>
      <c r="E16" s="52"/>
      <c r="F16" s="52"/>
      <c r="G16" s="49"/>
      <c r="H16" s="48"/>
      <c r="I16" s="1"/>
    </row>
    <row r="17" spans="2:9" ht="12.75">
      <c r="B17" s="50"/>
      <c r="C17" s="40"/>
      <c r="D17" s="51"/>
      <c r="E17" s="52"/>
      <c r="F17" s="52"/>
      <c r="G17" s="49"/>
      <c r="H17" s="48"/>
      <c r="I17" s="1"/>
    </row>
    <row r="18" spans="2:9" ht="12.75">
      <c r="B18" s="50"/>
      <c r="C18" s="40"/>
      <c r="D18" s="51"/>
      <c r="E18" s="52"/>
      <c r="F18" s="52"/>
      <c r="G18" s="49"/>
      <c r="H18" s="48"/>
      <c r="I18" s="1"/>
    </row>
    <row r="19" spans="2:9" ht="13.5" thickBot="1">
      <c r="B19" s="50"/>
      <c r="C19" s="40"/>
      <c r="D19" s="51"/>
      <c r="E19" s="52"/>
      <c r="F19" s="52"/>
      <c r="G19" s="119">
        <f>AñosInversion+AnosOperacion-1</f>
        <v>1</v>
      </c>
      <c r="H19" s="48"/>
      <c r="I19" s="1"/>
    </row>
    <row r="20" spans="2:9" ht="15.75" thickBot="1">
      <c r="B20" s="53" t="s">
        <v>133</v>
      </c>
      <c r="C20" s="53"/>
      <c r="D20" s="53"/>
      <c r="E20" s="52"/>
      <c r="F20" s="52"/>
      <c r="G20" s="58">
        <v>1</v>
      </c>
      <c r="H20" s="1"/>
      <c r="I20" s="1"/>
    </row>
    <row r="21" spans="2:9" ht="15.75" thickBot="1">
      <c r="B21" s="53" t="s">
        <v>134</v>
      </c>
      <c r="G21" s="58">
        <v>1</v>
      </c>
      <c r="I21" s="1"/>
    </row>
    <row r="22" spans="2:9" ht="15.75" thickBot="1">
      <c r="B22" s="53" t="s">
        <v>135</v>
      </c>
      <c r="C22" s="40"/>
      <c r="D22" s="51"/>
      <c r="E22" s="52"/>
      <c r="F22" s="52"/>
      <c r="G22" s="58">
        <f ca="1">YEAR(NOW())</f>
        <v>2008</v>
      </c>
      <c r="H22" s="1"/>
      <c r="I22" s="1"/>
    </row>
    <row r="23" spans="2:9" ht="12.75">
      <c r="B23" s="40"/>
      <c r="C23" s="50"/>
      <c r="D23" s="50"/>
      <c r="E23" s="50"/>
      <c r="F23" s="50"/>
      <c r="G23" s="49"/>
      <c r="H23" s="1"/>
      <c r="I23" s="1"/>
    </row>
    <row r="29" ht="15">
      <c r="B29" s="44" t="s">
        <v>94</v>
      </c>
    </row>
    <row r="30" ht="12.75">
      <c r="B30" s="40"/>
    </row>
    <row r="31" ht="12.75">
      <c r="B31" s="40"/>
    </row>
    <row r="32" ht="12.75">
      <c r="B32" s="40"/>
    </row>
    <row r="33" ht="12.75">
      <c r="B33" s="40"/>
    </row>
    <row r="34" ht="12.75">
      <c r="B34" s="40"/>
    </row>
    <row r="35" ht="12.75">
      <c r="B35" s="40"/>
    </row>
    <row r="36" ht="12.75">
      <c r="B36" s="40"/>
    </row>
    <row r="37" ht="15">
      <c r="B37" s="44" t="s">
        <v>40</v>
      </c>
    </row>
    <row r="38" ht="12.75">
      <c r="B38" s="40"/>
    </row>
    <row r="39" ht="12.75">
      <c r="B39" s="40"/>
    </row>
    <row r="40" ht="12.75">
      <c r="B40" s="40"/>
    </row>
    <row r="41" ht="12.75">
      <c r="B41" s="40"/>
    </row>
    <row r="42" ht="12.75">
      <c r="B42" s="40"/>
    </row>
    <row r="43" ht="12.75">
      <c r="B43" s="40"/>
    </row>
    <row r="44" ht="12.75">
      <c r="B44" s="40"/>
    </row>
    <row r="45" ht="15">
      <c r="B45" s="44" t="s">
        <v>41</v>
      </c>
    </row>
    <row r="58" ht="15.75">
      <c r="B58" s="46" t="s">
        <v>42</v>
      </c>
    </row>
    <row r="59" ht="12.75">
      <c r="B59" s="41" t="s">
        <v>43</v>
      </c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1" t="s">
        <v>47</v>
      </c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spans="2:11" ht="12.75">
      <c r="B69" s="41" t="s">
        <v>44</v>
      </c>
      <c r="K69" s="87"/>
    </row>
    <row r="70" ht="12.75">
      <c r="B70" s="40"/>
    </row>
    <row r="71" ht="12.75">
      <c r="B71" s="40"/>
    </row>
    <row r="72" ht="12.75">
      <c r="B72" s="40"/>
    </row>
    <row r="73" spans="2:7" ht="12.75">
      <c r="B73" s="40"/>
      <c r="E73" s="41" t="s">
        <v>95</v>
      </c>
      <c r="F73" s="155"/>
      <c r="G73" s="156"/>
    </row>
    <row r="74" ht="12.75">
      <c r="B74" s="40"/>
    </row>
    <row r="75" ht="15.75">
      <c r="B75" s="46" t="s">
        <v>45</v>
      </c>
    </row>
    <row r="76" ht="12.75">
      <c r="B76" s="41" t="s">
        <v>43</v>
      </c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1" t="s">
        <v>47</v>
      </c>
    </row>
    <row r="82" ht="12.75">
      <c r="B82" s="40"/>
    </row>
    <row r="83" ht="12.75">
      <c r="B83" s="40"/>
    </row>
    <row r="84" ht="12.75">
      <c r="B84" s="40"/>
    </row>
    <row r="85" ht="12.75">
      <c r="B85" s="40"/>
    </row>
    <row r="86" ht="12.75">
      <c r="B86" s="41" t="s">
        <v>44</v>
      </c>
    </row>
    <row r="87" ht="12.75">
      <c r="B87" s="40"/>
    </row>
    <row r="88" ht="12.75">
      <c r="B88" s="40"/>
    </row>
    <row r="89" ht="12.75">
      <c r="B89" s="40"/>
    </row>
    <row r="90" spans="2:7" ht="12.75">
      <c r="B90" s="40"/>
      <c r="E90" s="41" t="s">
        <v>95</v>
      </c>
      <c r="F90" s="155"/>
      <c r="G90" s="156"/>
    </row>
    <row r="91" spans="2:7" ht="12.75">
      <c r="B91" s="40"/>
      <c r="E91" s="41"/>
      <c r="F91" s="41"/>
      <c r="G91" s="41"/>
    </row>
    <row r="92" ht="15.75">
      <c r="B92" s="46" t="s">
        <v>46</v>
      </c>
    </row>
    <row r="93" ht="12.75">
      <c r="B93" s="41" t="s">
        <v>43</v>
      </c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1" t="s">
        <v>47</v>
      </c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1" t="s">
        <v>44</v>
      </c>
    </row>
    <row r="107" spans="5:7" ht="12.75">
      <c r="E107" s="41" t="s">
        <v>95</v>
      </c>
      <c r="F107" s="155"/>
      <c r="G107" s="156"/>
    </row>
    <row r="113" ht="15">
      <c r="B113" s="44" t="s">
        <v>99</v>
      </c>
    </row>
    <row r="120" ht="15">
      <c r="B120" s="44" t="s">
        <v>101</v>
      </c>
    </row>
    <row r="121" ht="15">
      <c r="B121" s="44"/>
    </row>
    <row r="127" spans="3:11" ht="12.75"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3:11" ht="12.75"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3:11" ht="12.75"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2:11" ht="12.75">
      <c r="B130" s="41" t="s">
        <v>65</v>
      </c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2:11" ht="12.75">
      <c r="B131" s="43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2:11" ht="12.75">
      <c r="B132" s="43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2:11" ht="12.75">
      <c r="B133" s="57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2:11" ht="12.75">
      <c r="B134" s="41" t="s">
        <v>98</v>
      </c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2:11" ht="12.75">
      <c r="B135" s="55"/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2:11" ht="12.75">
      <c r="B136" s="55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2:11" ht="12.75">
      <c r="B137" s="55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2:11" ht="12.75">
      <c r="B138" s="55"/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2:11" ht="12.75">
      <c r="B139" s="55"/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2:11" ht="12.75">
      <c r="B140" s="41" t="s">
        <v>66</v>
      </c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2:11" ht="12.75"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2:11" ht="12.75">
      <c r="B142" s="40"/>
      <c r="C142" s="40"/>
      <c r="D142" s="40"/>
      <c r="E142" s="40"/>
      <c r="F142" s="40"/>
      <c r="G142" s="40"/>
      <c r="H142" s="40"/>
      <c r="I142" s="40"/>
      <c r="J142" s="40"/>
      <c r="K142" s="40"/>
    </row>
    <row r="143" ht="12.75">
      <c r="B143" s="40"/>
    </row>
    <row r="144" ht="12.75">
      <c r="B144" s="40"/>
    </row>
    <row r="145" ht="12.75">
      <c r="B145" s="40"/>
    </row>
  </sheetData>
  <sheetProtection sheet="1" objects="1" scenarios="1"/>
  <mergeCells count="7">
    <mergeCell ref="F107:G107"/>
    <mergeCell ref="B15:F15"/>
    <mergeCell ref="I15:M15"/>
    <mergeCell ref="E8:F8"/>
    <mergeCell ref="F73:G73"/>
    <mergeCell ref="F90:G90"/>
    <mergeCell ref="F9:G9"/>
  </mergeCells>
  <printOptions horizontalCentered="1"/>
  <pageMargins left="0.7480314960629921" right="0.7480314960629921" top="0.984251968503937" bottom="0.984251968503937" header="0.5118110236220472" footer="0.5118110236220472"/>
  <pageSetup fitToHeight="3" horizontalDpi="360" verticalDpi="360" orientation="portrait" scale="84" r:id="rId3"/>
  <headerFooter alignWithMargins="0">
    <oddFooter>&amp;L&amp;D&amp;R&amp;P de &amp;N</oddFooter>
  </headerFooter>
  <rowBreaks count="2" manualBreakCount="2">
    <brk id="54" max="255" man="1"/>
    <brk id="109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1:K213"/>
  <sheetViews>
    <sheetView showGridLines="0" showRowColHeaders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.7109375" style="0" customWidth="1"/>
    <col min="2" max="6" width="9.140625" style="0" customWidth="1"/>
    <col min="7" max="7" width="11.57421875" style="0" customWidth="1"/>
    <col min="8" max="8" width="9.140625" style="0" customWidth="1"/>
    <col min="9" max="9" width="10.28125" style="0" customWidth="1"/>
    <col min="10" max="10" width="12.421875" style="0" customWidth="1"/>
    <col min="11" max="16384" width="9.140625" style="0" customWidth="1"/>
  </cols>
  <sheetData>
    <row r="1" ht="12.75">
      <c r="E1" s="1"/>
    </row>
    <row r="7" spans="2:11" ht="18">
      <c r="B7" s="9" t="s">
        <v>102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 customHeight="1">
      <c r="B8" s="9"/>
      <c r="C8" s="40"/>
      <c r="D8" s="40"/>
      <c r="E8" s="40"/>
      <c r="F8" s="40"/>
      <c r="G8" s="40"/>
      <c r="H8" s="40"/>
      <c r="I8" s="40"/>
      <c r="J8" s="40"/>
      <c r="K8" s="40"/>
    </row>
    <row r="9" spans="2:11" ht="12.75" customHeight="1">
      <c r="B9" s="9"/>
      <c r="C9" s="40"/>
      <c r="D9" s="40"/>
      <c r="E9" s="40"/>
      <c r="F9" s="40"/>
      <c r="G9" s="40"/>
      <c r="H9" s="40"/>
      <c r="I9" s="40"/>
      <c r="J9" s="40"/>
      <c r="K9" s="40"/>
    </row>
    <row r="10" spans="2:11" ht="15.75">
      <c r="B10" s="46" t="s">
        <v>51</v>
      </c>
      <c r="I10" s="40"/>
      <c r="J10" s="40"/>
      <c r="K10" s="40"/>
    </row>
    <row r="11" spans="2:11" ht="15.75">
      <c r="B11" s="46"/>
      <c r="I11" s="40"/>
      <c r="J11" s="40"/>
      <c r="K11" s="40"/>
    </row>
    <row r="12" spans="2:11" ht="15">
      <c r="B12" s="44" t="s">
        <v>96</v>
      </c>
      <c r="I12" s="40"/>
      <c r="J12" s="40"/>
      <c r="K12" s="40"/>
    </row>
    <row r="13" spans="2:11" ht="16.5" customHeight="1">
      <c r="B13" s="43"/>
      <c r="I13" s="40"/>
      <c r="J13" s="40"/>
      <c r="K13" s="40"/>
    </row>
    <row r="14" spans="2:11" ht="16.5" customHeight="1">
      <c r="B14" s="43"/>
      <c r="I14" s="40"/>
      <c r="J14" s="40"/>
      <c r="K14" s="40"/>
    </row>
    <row r="15" spans="2:11" ht="16.5" customHeight="1">
      <c r="B15" s="43"/>
      <c r="I15" s="40"/>
      <c r="J15" s="40"/>
      <c r="K15" s="40"/>
    </row>
    <row r="16" spans="2:11" ht="16.5" customHeight="1">
      <c r="B16" s="43"/>
      <c r="I16" s="40"/>
      <c r="J16" s="40"/>
      <c r="K16" s="40"/>
    </row>
    <row r="17" spans="2:11" ht="16.5" customHeight="1">
      <c r="B17" s="44" t="s">
        <v>20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6.5" customHeight="1">
      <c r="B18" s="44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6.5" customHeight="1">
      <c r="B19" s="44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6.5" customHeight="1">
      <c r="B20" s="43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6.5" customHeight="1">
      <c r="B21" s="43"/>
      <c r="C21" s="40"/>
      <c r="D21" s="40"/>
      <c r="E21" s="40"/>
      <c r="F21" s="40"/>
      <c r="G21" s="40"/>
      <c r="H21" s="40"/>
      <c r="I21" s="40"/>
      <c r="J21" s="40"/>
      <c r="K21" s="40"/>
    </row>
    <row r="22" spans="2:11" ht="16.5" customHeight="1">
      <c r="B22" s="44" t="s">
        <v>21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2:11" ht="15">
      <c r="B23" s="44"/>
      <c r="C23" s="40"/>
      <c r="D23" s="40"/>
      <c r="E23" s="40"/>
      <c r="F23" s="40"/>
      <c r="G23" s="40"/>
      <c r="H23" s="40"/>
      <c r="I23" s="40"/>
      <c r="J23" s="40"/>
      <c r="K23" s="40"/>
    </row>
    <row r="24" spans="2:11" ht="15">
      <c r="B24" s="44"/>
      <c r="C24" s="40"/>
      <c r="D24" s="40"/>
      <c r="E24" s="40"/>
      <c r="F24" s="40"/>
      <c r="G24" s="40"/>
      <c r="H24" s="40"/>
      <c r="I24" s="40"/>
      <c r="J24" s="40"/>
      <c r="K24" s="40"/>
    </row>
    <row r="25" spans="2:11" ht="15">
      <c r="B25" s="44"/>
      <c r="C25" s="40"/>
      <c r="D25" s="40"/>
      <c r="E25" s="40"/>
      <c r="F25" s="40"/>
      <c r="G25" s="40"/>
      <c r="H25" s="40"/>
      <c r="I25" s="40"/>
      <c r="J25" s="40"/>
      <c r="K25" s="40"/>
    </row>
    <row r="26" spans="2:11" ht="12.75">
      <c r="B26" s="43"/>
      <c r="C26" s="40"/>
      <c r="D26" s="40"/>
      <c r="E26" s="40"/>
      <c r="F26" s="40"/>
      <c r="G26" s="40"/>
      <c r="H26" s="40"/>
      <c r="I26" s="40"/>
      <c r="J26" s="40"/>
      <c r="K26" s="40"/>
    </row>
    <row r="27" spans="2:11" ht="12.75">
      <c r="B27" s="43"/>
      <c r="I27" s="40"/>
      <c r="J27" s="40"/>
      <c r="K27" s="40"/>
    </row>
    <row r="28" spans="2:11" ht="12.75">
      <c r="B28" s="41" t="s">
        <v>54</v>
      </c>
      <c r="G28" s="2"/>
      <c r="I28" s="40"/>
      <c r="J28" s="40"/>
      <c r="K28" s="40"/>
    </row>
    <row r="29" spans="2:11" ht="12.75">
      <c r="B29" s="56" t="s">
        <v>59</v>
      </c>
      <c r="G29" s="115">
        <f>ieprob1</f>
        <v>0</v>
      </c>
      <c r="I29" s="89" t="s">
        <v>121</v>
      </c>
      <c r="J29" s="117">
        <f>ABS(ieimeta1-iefmeta1)</f>
        <v>0</v>
      </c>
      <c r="K29" s="40"/>
    </row>
    <row r="30" spans="2:11" ht="12.75">
      <c r="B30" s="43"/>
      <c r="F30" t="s">
        <v>97</v>
      </c>
      <c r="G30" s="116"/>
      <c r="I30" s="40"/>
      <c r="J30" s="40"/>
      <c r="K30" s="40"/>
    </row>
    <row r="31" spans="2:11" ht="12.75">
      <c r="B31" s="56" t="s">
        <v>57</v>
      </c>
      <c r="D31" s="88"/>
      <c r="E31" s="47" t="s">
        <v>62</v>
      </c>
      <c r="I31" s="40"/>
      <c r="J31" s="40"/>
      <c r="K31" s="40"/>
    </row>
    <row r="32" spans="2:11" ht="12.75"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2:11" ht="13.5" thickBot="1">
      <c r="B33" s="41" t="s">
        <v>61</v>
      </c>
      <c r="I33" s="40"/>
      <c r="J33" s="40"/>
      <c r="K33" s="40"/>
    </row>
    <row r="34" spans="2:11" ht="19.5" customHeight="1">
      <c r="B34" s="154"/>
      <c r="C34" s="153"/>
      <c r="D34" s="153"/>
      <c r="E34" s="153"/>
      <c r="F34" s="153"/>
      <c r="G34" s="153"/>
      <c r="H34" s="153"/>
      <c r="I34" s="153"/>
      <c r="J34" s="153"/>
      <c r="K34" s="167"/>
    </row>
    <row r="35" spans="2:11" ht="19.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3"/>
    </row>
    <row r="36" spans="2:11" ht="19.5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3"/>
    </row>
    <row r="37" spans="2:11" ht="19.5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3"/>
    </row>
    <row r="38" spans="2:11" ht="19.5" customHeight="1" thickBot="1">
      <c r="B38" s="164"/>
      <c r="C38" s="165"/>
      <c r="D38" s="165"/>
      <c r="E38" s="165"/>
      <c r="F38" s="165"/>
      <c r="G38" s="165"/>
      <c r="H38" s="165"/>
      <c r="I38" s="165"/>
      <c r="J38" s="165"/>
      <c r="K38" s="166"/>
    </row>
    <row r="39" spans="2:11" ht="12" customHeight="1">
      <c r="B39" s="43"/>
      <c r="C39" s="40"/>
      <c r="D39" s="40"/>
      <c r="E39" s="40"/>
      <c r="F39" s="40"/>
      <c r="G39" s="40"/>
      <c r="H39" s="40"/>
      <c r="I39" s="40"/>
      <c r="J39" s="40"/>
      <c r="K39" s="40"/>
    </row>
    <row r="40" spans="2:11" ht="12" customHeight="1">
      <c r="B40" s="43"/>
      <c r="C40" s="40"/>
      <c r="D40" s="40"/>
      <c r="E40" s="40"/>
      <c r="F40" s="40"/>
      <c r="G40" s="40"/>
      <c r="H40" s="40"/>
      <c r="I40" s="40"/>
      <c r="J40" s="40"/>
      <c r="K40" s="40"/>
    </row>
    <row r="41" spans="2:11" ht="12" customHeight="1">
      <c r="B41" s="57"/>
      <c r="C41" s="40"/>
      <c r="D41" s="40"/>
      <c r="E41" s="40"/>
      <c r="F41" s="40"/>
      <c r="G41" s="40"/>
      <c r="H41" s="40"/>
      <c r="I41" s="40"/>
      <c r="J41" s="40"/>
      <c r="K41" s="40"/>
    </row>
    <row r="42" spans="2:11" ht="15.75">
      <c r="B42" s="46" t="s">
        <v>52</v>
      </c>
      <c r="I42" s="40"/>
      <c r="J42" s="40"/>
      <c r="K42" s="40"/>
    </row>
    <row r="43" spans="2:11" ht="15.75">
      <c r="B43" s="46"/>
      <c r="I43" s="40"/>
      <c r="J43" s="40"/>
      <c r="K43" s="40"/>
    </row>
    <row r="44" spans="2:11" ht="15">
      <c r="B44" s="44" t="s">
        <v>96</v>
      </c>
      <c r="I44" s="40"/>
      <c r="J44" s="40"/>
      <c r="K44" s="40"/>
    </row>
    <row r="45" spans="2:11" ht="16.5" customHeight="1">
      <c r="B45" s="43"/>
      <c r="I45" s="40"/>
      <c r="J45" s="40"/>
      <c r="K45" s="40"/>
    </row>
    <row r="46" spans="2:11" ht="16.5" customHeight="1">
      <c r="B46" s="43"/>
      <c r="I46" s="40"/>
      <c r="J46" s="40"/>
      <c r="K46" s="40"/>
    </row>
    <row r="47" spans="2:11" ht="16.5" customHeight="1">
      <c r="B47" s="43"/>
      <c r="I47" s="40"/>
      <c r="J47" s="40"/>
      <c r="K47" s="40"/>
    </row>
    <row r="48" spans="2:11" ht="16.5" customHeight="1">
      <c r="B48" s="43"/>
      <c r="I48" s="40"/>
      <c r="J48" s="40"/>
      <c r="K48" s="40"/>
    </row>
    <row r="49" spans="2:11" ht="16.5" customHeight="1">
      <c r="B49" s="44" t="s">
        <v>20</v>
      </c>
      <c r="C49" s="40"/>
      <c r="D49" s="40"/>
      <c r="E49" s="40"/>
      <c r="F49" s="40"/>
      <c r="G49" s="40"/>
      <c r="H49" s="40"/>
      <c r="I49" s="40"/>
      <c r="J49" s="40"/>
      <c r="K49" s="40"/>
    </row>
    <row r="50" spans="2:11" ht="16.5" customHeight="1">
      <c r="B50" s="44"/>
      <c r="C50" s="40"/>
      <c r="D50" s="40"/>
      <c r="E50" s="40"/>
      <c r="F50" s="40"/>
      <c r="G50" s="40"/>
      <c r="H50" s="40"/>
      <c r="I50" s="40"/>
      <c r="J50" s="40"/>
      <c r="K50" s="40"/>
    </row>
    <row r="51" spans="2:11" ht="16.5" customHeight="1">
      <c r="B51" s="44"/>
      <c r="C51" s="40"/>
      <c r="D51" s="40"/>
      <c r="E51" s="40"/>
      <c r="F51" s="40"/>
      <c r="G51" s="40"/>
      <c r="H51" s="40"/>
      <c r="I51" s="40"/>
      <c r="J51" s="40"/>
      <c r="K51" s="40"/>
    </row>
    <row r="52" spans="2:11" ht="16.5" customHeight="1">
      <c r="B52" s="43"/>
      <c r="C52" s="40"/>
      <c r="D52" s="40"/>
      <c r="E52" s="40"/>
      <c r="F52" s="40"/>
      <c r="G52" s="40"/>
      <c r="H52" s="40"/>
      <c r="I52" s="40"/>
      <c r="J52" s="40"/>
      <c r="K52" s="40"/>
    </row>
    <row r="53" spans="2:11" ht="16.5" customHeight="1">
      <c r="B53" s="43"/>
      <c r="C53" s="40"/>
      <c r="D53" s="40"/>
      <c r="E53" s="40"/>
      <c r="F53" s="40"/>
      <c r="G53" s="40"/>
      <c r="H53" s="40"/>
      <c r="I53" s="40"/>
      <c r="J53" s="40"/>
      <c r="K53" s="40"/>
    </row>
    <row r="54" spans="2:11" ht="16.5" customHeight="1">
      <c r="B54" s="44" t="s">
        <v>21</v>
      </c>
      <c r="C54" s="40"/>
      <c r="D54" s="40"/>
      <c r="E54" s="40"/>
      <c r="F54" s="40"/>
      <c r="G54" s="40"/>
      <c r="H54" s="40"/>
      <c r="I54" s="40"/>
      <c r="J54" s="40"/>
      <c r="K54" s="40"/>
    </row>
    <row r="55" spans="2:11" ht="15">
      <c r="B55" s="44"/>
      <c r="C55" s="40"/>
      <c r="D55" s="40"/>
      <c r="E55" s="40"/>
      <c r="F55" s="40"/>
      <c r="G55" s="40"/>
      <c r="H55" s="40"/>
      <c r="I55" s="40"/>
      <c r="J55" s="40"/>
      <c r="K55" s="40"/>
    </row>
    <row r="56" spans="2:11" ht="15">
      <c r="B56" s="44"/>
      <c r="C56" s="40"/>
      <c r="D56" s="40"/>
      <c r="E56" s="40"/>
      <c r="F56" s="40"/>
      <c r="G56" s="40"/>
      <c r="H56" s="40"/>
      <c r="I56" s="40"/>
      <c r="J56" s="40"/>
      <c r="K56" s="40"/>
    </row>
    <row r="57" spans="2:11" ht="15">
      <c r="B57" s="44"/>
      <c r="C57" s="40"/>
      <c r="D57" s="40"/>
      <c r="E57" s="40"/>
      <c r="F57" s="40"/>
      <c r="G57" s="40"/>
      <c r="H57" s="40"/>
      <c r="I57" s="40"/>
      <c r="J57" s="40"/>
      <c r="K57" s="40"/>
    </row>
    <row r="58" spans="2:11" ht="12.75">
      <c r="B58" s="43"/>
      <c r="C58" s="40"/>
      <c r="D58" s="40"/>
      <c r="E58" s="40"/>
      <c r="F58" s="40"/>
      <c r="G58" s="40"/>
      <c r="H58" s="40"/>
      <c r="I58" s="40"/>
      <c r="J58" s="40"/>
      <c r="K58" s="40"/>
    </row>
    <row r="59" spans="2:11" ht="12.75">
      <c r="B59" s="43"/>
      <c r="I59" s="40"/>
      <c r="J59" s="40"/>
      <c r="K59" s="40"/>
    </row>
    <row r="60" spans="2:11" ht="12.75">
      <c r="B60" s="41" t="s">
        <v>55</v>
      </c>
      <c r="G60" s="2"/>
      <c r="I60" s="40"/>
      <c r="J60" s="40"/>
      <c r="K60" s="40"/>
    </row>
    <row r="61" spans="2:11" ht="12.75">
      <c r="B61" s="56" t="s">
        <v>58</v>
      </c>
      <c r="G61" s="115">
        <f>ieprob2</f>
        <v>0</v>
      </c>
      <c r="I61" s="89" t="s">
        <v>121</v>
      </c>
      <c r="J61" s="117">
        <f>ABS(ieimeta2-iefmeta2)</f>
        <v>0</v>
      </c>
      <c r="K61" s="40"/>
    </row>
    <row r="62" spans="2:11" ht="12.75">
      <c r="B62" s="43"/>
      <c r="F62" t="s">
        <v>97</v>
      </c>
      <c r="G62" s="116"/>
      <c r="I62" s="40"/>
      <c r="J62" s="40"/>
      <c r="K62" s="40"/>
    </row>
    <row r="63" spans="2:11" ht="12.75">
      <c r="B63" s="56" t="s">
        <v>57</v>
      </c>
      <c r="D63" s="88"/>
      <c r="E63" s="47" t="s">
        <v>62</v>
      </c>
      <c r="I63" s="40"/>
      <c r="J63" s="40"/>
      <c r="K63" s="40"/>
    </row>
    <row r="64" spans="2:11" ht="12.75"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2:11" ht="13.5" thickBot="1">
      <c r="B65" s="41" t="s">
        <v>63</v>
      </c>
      <c r="I65" s="40"/>
      <c r="J65" s="40"/>
      <c r="K65" s="40"/>
    </row>
    <row r="66" spans="2:11" ht="19.5" customHeight="1">
      <c r="B66" s="154"/>
      <c r="C66" s="153"/>
      <c r="D66" s="153"/>
      <c r="E66" s="153"/>
      <c r="F66" s="153"/>
      <c r="G66" s="153"/>
      <c r="H66" s="153"/>
      <c r="I66" s="153"/>
      <c r="J66" s="153"/>
      <c r="K66" s="167"/>
    </row>
    <row r="67" spans="2:11" ht="19.5" customHeight="1">
      <c r="B67" s="161"/>
      <c r="C67" s="162"/>
      <c r="D67" s="162"/>
      <c r="E67" s="162"/>
      <c r="F67" s="162"/>
      <c r="G67" s="162"/>
      <c r="H67" s="162"/>
      <c r="I67" s="162"/>
      <c r="J67" s="162"/>
      <c r="K67" s="163"/>
    </row>
    <row r="68" spans="2:11" ht="19.5" customHeight="1">
      <c r="B68" s="161"/>
      <c r="C68" s="162"/>
      <c r="D68" s="162"/>
      <c r="E68" s="162"/>
      <c r="F68" s="162"/>
      <c r="G68" s="162"/>
      <c r="H68" s="162"/>
      <c r="I68" s="162"/>
      <c r="J68" s="162"/>
      <c r="K68" s="163"/>
    </row>
    <row r="69" spans="2:11" ht="19.5" customHeight="1">
      <c r="B69" s="161"/>
      <c r="C69" s="162"/>
      <c r="D69" s="162"/>
      <c r="E69" s="162"/>
      <c r="F69" s="162"/>
      <c r="G69" s="162"/>
      <c r="H69" s="162"/>
      <c r="I69" s="162"/>
      <c r="J69" s="162"/>
      <c r="K69" s="163"/>
    </row>
    <row r="70" spans="2:11" ht="19.5" customHeight="1" thickBot="1">
      <c r="B70" s="164"/>
      <c r="C70" s="165"/>
      <c r="D70" s="165"/>
      <c r="E70" s="165"/>
      <c r="F70" s="165"/>
      <c r="G70" s="165"/>
      <c r="H70" s="165"/>
      <c r="I70" s="165"/>
      <c r="J70" s="165"/>
      <c r="K70" s="166"/>
    </row>
    <row r="71" spans="2:11" ht="12" customHeight="1">
      <c r="B71" s="43"/>
      <c r="C71" s="40"/>
      <c r="D71" s="40"/>
      <c r="E71" s="40"/>
      <c r="F71" s="40"/>
      <c r="G71" s="40"/>
      <c r="H71" s="40"/>
      <c r="I71" s="40"/>
      <c r="J71" s="40"/>
      <c r="K71" s="40"/>
    </row>
    <row r="72" spans="2:11" ht="12" customHeight="1">
      <c r="B72" s="43"/>
      <c r="C72" s="40"/>
      <c r="D72" s="40"/>
      <c r="E72" s="40"/>
      <c r="F72" s="40"/>
      <c r="G72" s="40"/>
      <c r="H72" s="40"/>
      <c r="I72" s="40"/>
      <c r="J72" s="40"/>
      <c r="K72" s="40"/>
    </row>
    <row r="73" spans="2:11" ht="12" customHeight="1">
      <c r="B73" s="57"/>
      <c r="C73" s="40"/>
      <c r="D73" s="40"/>
      <c r="E73" s="40"/>
      <c r="F73" s="40"/>
      <c r="G73" s="40"/>
      <c r="H73" s="40"/>
      <c r="I73" s="40"/>
      <c r="J73" s="40"/>
      <c r="K73" s="40"/>
    </row>
    <row r="74" spans="2:11" ht="15.75">
      <c r="B74" s="46" t="s">
        <v>53</v>
      </c>
      <c r="I74" s="40"/>
      <c r="J74" s="40"/>
      <c r="K74" s="40"/>
    </row>
    <row r="75" spans="2:11" ht="15.75">
      <c r="B75" s="46"/>
      <c r="I75" s="40"/>
      <c r="J75" s="40"/>
      <c r="K75" s="40"/>
    </row>
    <row r="76" spans="2:11" ht="15">
      <c r="B76" s="44" t="s">
        <v>96</v>
      </c>
      <c r="I76" s="40"/>
      <c r="J76" s="40"/>
      <c r="K76" s="40"/>
    </row>
    <row r="77" spans="2:11" ht="16.5" customHeight="1">
      <c r="B77" s="43"/>
      <c r="I77" s="40"/>
      <c r="J77" s="40"/>
      <c r="K77" s="40"/>
    </row>
    <row r="78" spans="2:11" ht="16.5" customHeight="1">
      <c r="B78" s="43"/>
      <c r="I78" s="40"/>
      <c r="J78" s="40"/>
      <c r="K78" s="40"/>
    </row>
    <row r="79" spans="2:11" ht="16.5" customHeight="1">
      <c r="B79" s="43"/>
      <c r="I79" s="40"/>
      <c r="J79" s="40"/>
      <c r="K79" s="40"/>
    </row>
    <row r="80" spans="2:11" ht="16.5" customHeight="1">
      <c r="B80" s="43"/>
      <c r="I80" s="40"/>
      <c r="J80" s="40"/>
      <c r="K80" s="40"/>
    </row>
    <row r="81" spans="2:11" ht="16.5" customHeight="1">
      <c r="B81" s="44" t="s">
        <v>20</v>
      </c>
      <c r="C81" s="40"/>
      <c r="D81" s="40"/>
      <c r="E81" s="40"/>
      <c r="F81" s="40"/>
      <c r="G81" s="40"/>
      <c r="H81" s="40"/>
      <c r="I81" s="40"/>
      <c r="J81" s="40"/>
      <c r="K81" s="40"/>
    </row>
    <row r="82" spans="2:11" ht="16.5" customHeight="1">
      <c r="B82" s="44"/>
      <c r="C82" s="40"/>
      <c r="D82" s="40"/>
      <c r="E82" s="40"/>
      <c r="F82" s="40"/>
      <c r="G82" s="40"/>
      <c r="H82" s="40"/>
      <c r="I82" s="40"/>
      <c r="J82" s="40"/>
      <c r="K82" s="40"/>
    </row>
    <row r="83" spans="2:11" ht="16.5" customHeight="1">
      <c r="B83" s="44"/>
      <c r="C83" s="40"/>
      <c r="D83" s="40"/>
      <c r="E83" s="40"/>
      <c r="F83" s="40"/>
      <c r="G83" s="40"/>
      <c r="H83" s="40"/>
      <c r="I83" s="40"/>
      <c r="J83" s="40"/>
      <c r="K83" s="40"/>
    </row>
    <row r="84" spans="2:11" ht="16.5" customHeight="1">
      <c r="B84" s="43"/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6.5" customHeight="1">
      <c r="B85" s="43"/>
      <c r="C85" s="40"/>
      <c r="D85" s="40"/>
      <c r="E85" s="40"/>
      <c r="F85" s="40"/>
      <c r="G85" s="40"/>
      <c r="H85" s="40"/>
      <c r="I85" s="40"/>
      <c r="J85" s="40"/>
      <c r="K85" s="40"/>
    </row>
    <row r="86" spans="2:11" ht="16.5" customHeight="1">
      <c r="B86" s="44" t="s">
        <v>21</v>
      </c>
      <c r="C86" s="40"/>
      <c r="D86" s="40"/>
      <c r="E86" s="40"/>
      <c r="F86" s="40"/>
      <c r="G86" s="40"/>
      <c r="H86" s="40"/>
      <c r="I86" s="40"/>
      <c r="J86" s="40"/>
      <c r="K86" s="40"/>
    </row>
    <row r="87" spans="2:11" ht="15">
      <c r="B87" s="44"/>
      <c r="C87" s="40"/>
      <c r="D87" s="40"/>
      <c r="E87" s="40"/>
      <c r="F87" s="40"/>
      <c r="G87" s="40"/>
      <c r="H87" s="40"/>
      <c r="I87" s="40"/>
      <c r="J87" s="40"/>
      <c r="K87" s="40"/>
    </row>
    <row r="88" spans="2:11" ht="15">
      <c r="B88" s="44"/>
      <c r="C88" s="40"/>
      <c r="D88" s="40"/>
      <c r="E88" s="40"/>
      <c r="F88" s="40"/>
      <c r="G88" s="40"/>
      <c r="H88" s="40"/>
      <c r="I88" s="40"/>
      <c r="J88" s="40"/>
      <c r="K88" s="40"/>
    </row>
    <row r="89" spans="2:11" ht="15">
      <c r="B89" s="44"/>
      <c r="C89" s="40"/>
      <c r="D89" s="40"/>
      <c r="E89" s="40"/>
      <c r="F89" s="40"/>
      <c r="G89" s="40"/>
      <c r="H89" s="40"/>
      <c r="I89" s="40"/>
      <c r="J89" s="40"/>
      <c r="K89" s="40"/>
    </row>
    <row r="90" spans="2:11" ht="12.75">
      <c r="B90" s="43"/>
      <c r="C90" s="40"/>
      <c r="D90" s="40"/>
      <c r="E90" s="40"/>
      <c r="F90" s="40"/>
      <c r="G90" s="40"/>
      <c r="H90" s="40"/>
      <c r="I90" s="40"/>
      <c r="J90" s="40"/>
      <c r="K90" s="40"/>
    </row>
    <row r="91" spans="2:11" ht="12.75">
      <c r="B91" s="43"/>
      <c r="I91" s="40"/>
      <c r="J91" s="40"/>
      <c r="K91" s="40"/>
    </row>
    <row r="92" spans="2:11" ht="12.75">
      <c r="B92" s="41" t="s">
        <v>56</v>
      </c>
      <c r="G92" s="2"/>
      <c r="I92" s="40"/>
      <c r="J92" s="40"/>
      <c r="K92" s="40"/>
    </row>
    <row r="93" spans="2:11" ht="12.75">
      <c r="B93" s="56" t="s">
        <v>60</v>
      </c>
      <c r="G93" s="115">
        <f>ieprob3</f>
        <v>0</v>
      </c>
      <c r="I93" s="89" t="s">
        <v>121</v>
      </c>
      <c r="J93" s="117">
        <f>ABS(ieimeta3-iefmeta3)</f>
        <v>0</v>
      </c>
      <c r="K93" s="40"/>
    </row>
    <row r="94" spans="2:11" ht="12.75">
      <c r="B94" s="43"/>
      <c r="F94" t="s">
        <v>97</v>
      </c>
      <c r="G94" s="116"/>
      <c r="I94" s="40"/>
      <c r="J94" s="40"/>
      <c r="K94" s="40"/>
    </row>
    <row r="95" spans="2:11" ht="12.75">
      <c r="B95" s="56" t="s">
        <v>57</v>
      </c>
      <c r="D95" s="88"/>
      <c r="E95" s="47" t="s">
        <v>62</v>
      </c>
      <c r="I95" s="40"/>
      <c r="J95" s="40"/>
      <c r="K95" s="40"/>
    </row>
    <row r="96" spans="2:11" ht="12.75"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2:11" ht="13.5" thickBot="1">
      <c r="B97" s="41" t="s">
        <v>64</v>
      </c>
      <c r="I97" s="40"/>
      <c r="J97" s="40"/>
      <c r="K97" s="40"/>
    </row>
    <row r="98" spans="2:11" ht="19.5" customHeight="1">
      <c r="B98" s="154"/>
      <c r="C98" s="153"/>
      <c r="D98" s="153"/>
      <c r="E98" s="153"/>
      <c r="F98" s="153"/>
      <c r="G98" s="153"/>
      <c r="H98" s="153"/>
      <c r="I98" s="153"/>
      <c r="J98" s="153"/>
      <c r="K98" s="167"/>
    </row>
    <row r="99" spans="2:11" ht="19.5" customHeight="1">
      <c r="B99" s="161"/>
      <c r="C99" s="162"/>
      <c r="D99" s="162"/>
      <c r="E99" s="162"/>
      <c r="F99" s="162"/>
      <c r="G99" s="162"/>
      <c r="H99" s="162"/>
      <c r="I99" s="162"/>
      <c r="J99" s="162"/>
      <c r="K99" s="163"/>
    </row>
    <row r="100" spans="2:11" ht="19.5" customHeight="1">
      <c r="B100" s="161"/>
      <c r="C100" s="162"/>
      <c r="D100" s="162"/>
      <c r="E100" s="162"/>
      <c r="F100" s="162"/>
      <c r="G100" s="162"/>
      <c r="H100" s="162"/>
      <c r="I100" s="162"/>
      <c r="J100" s="162"/>
      <c r="K100" s="163"/>
    </row>
    <row r="101" spans="2:11" ht="19.5" customHeight="1">
      <c r="B101" s="161"/>
      <c r="C101" s="162"/>
      <c r="D101" s="162"/>
      <c r="E101" s="162"/>
      <c r="F101" s="162"/>
      <c r="G101" s="162"/>
      <c r="H101" s="162"/>
      <c r="I101" s="162"/>
      <c r="J101" s="162"/>
      <c r="K101" s="163"/>
    </row>
    <row r="102" spans="2:11" ht="19.5" customHeight="1" thickBot="1">
      <c r="B102" s="164"/>
      <c r="C102" s="165"/>
      <c r="D102" s="165"/>
      <c r="E102" s="165"/>
      <c r="F102" s="165"/>
      <c r="G102" s="165"/>
      <c r="H102" s="165"/>
      <c r="I102" s="165"/>
      <c r="J102" s="165"/>
      <c r="K102" s="166"/>
    </row>
    <row r="103" spans="2:11" ht="12" customHeight="1">
      <c r="B103" s="41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2:11" ht="12" customHeight="1">
      <c r="B104" s="55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2:11" ht="12" customHeight="1">
      <c r="B105" s="55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2:11" ht="12" customHeight="1">
      <c r="B106" s="55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2:11" ht="12" customHeight="1">
      <c r="B107" s="55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2:11" ht="12" customHeight="1">
      <c r="B108" s="55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2:11" ht="12" customHeight="1">
      <c r="B109" s="41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2:11" ht="12" customHeight="1">
      <c r="B110" s="43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2:11" ht="12" customHeight="1">
      <c r="B111" s="43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2:11" ht="12" customHeight="1">
      <c r="B112" s="43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2:11" ht="12" customHeight="1">
      <c r="B113" s="43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2:11" ht="12" customHeight="1">
      <c r="B114" s="43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2:11" ht="12" customHeight="1">
      <c r="B115" s="41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2:11" ht="12" customHeight="1"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2:11" ht="12" customHeight="1"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2:11" ht="12" customHeight="1"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2:11" ht="12" customHeight="1"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2:11" ht="12" customHeight="1"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2:11" ht="12" customHeight="1"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2:11" ht="8.2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5" spans="2:11" ht="18">
      <c r="B125" s="45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2:11" ht="12.75"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2:11" ht="12.75"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2:11" ht="15">
      <c r="B128" s="44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2:11" ht="12.75"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2:11" ht="12.75"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2:11" ht="12.75"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2:11" ht="12.75"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2:11" ht="12.75">
      <c r="B133" s="40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2:11" ht="15">
      <c r="B134" s="44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2:11" ht="15">
      <c r="B135" s="44"/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2:11" ht="15">
      <c r="B136" s="44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2:11" ht="12.75">
      <c r="B137" s="43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2:11" ht="12.75">
      <c r="B138" s="43"/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2:11" ht="15">
      <c r="B139" s="44"/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2:11" ht="15">
      <c r="B140" s="44"/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2:11" ht="15">
      <c r="B141" s="44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2:11" ht="15">
      <c r="B142" s="44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2:11" ht="12.75">
      <c r="B143" s="43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2:11" ht="19.5" customHeight="1">
      <c r="B144" s="44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2:11" ht="12.75" customHeight="1">
      <c r="B145" s="41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2:11" ht="12" customHeight="1">
      <c r="B146" s="43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2:11" ht="12" customHeight="1">
      <c r="B147" s="43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2:11" ht="12" customHeight="1">
      <c r="B148" s="57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2:11" ht="12" customHeight="1">
      <c r="B149" s="41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2:11" ht="12" customHeight="1">
      <c r="B150" s="55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2:11" ht="12" customHeight="1">
      <c r="B151" s="55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2:11" ht="12" customHeight="1">
      <c r="B152" s="55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2:11" ht="12" customHeight="1">
      <c r="B153" s="55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2:11" ht="12" customHeight="1">
      <c r="B154" s="55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2:11" ht="12" customHeight="1">
      <c r="B155" s="41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2:11" ht="12" customHeight="1">
      <c r="B156" s="43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2:11" ht="12" customHeight="1">
      <c r="B157" s="43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2:11" ht="12" customHeight="1">
      <c r="B158" s="43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2:11" ht="12" customHeight="1">
      <c r="B159" s="43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2:11" ht="12" customHeight="1">
      <c r="B160" s="43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2:11" ht="12" customHeight="1">
      <c r="B161" s="41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2:11" ht="12" customHeight="1">
      <c r="B162" s="40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2:11" ht="12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2:11" ht="12" customHeight="1">
      <c r="B164" s="40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2:11" ht="12" customHeight="1">
      <c r="B165" s="40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2:11" ht="12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2:11" ht="12" customHeight="1">
      <c r="B167" s="40"/>
      <c r="C167" s="40"/>
      <c r="D167" s="40"/>
      <c r="E167" s="40"/>
      <c r="F167" s="40"/>
      <c r="G167" s="40"/>
      <c r="H167" s="40"/>
      <c r="I167" s="40"/>
      <c r="J167" s="40"/>
      <c r="K167" s="40"/>
    </row>
    <row r="171" spans="2:11" ht="18">
      <c r="B171" s="45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2:11" ht="12.75">
      <c r="B172" s="40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2:11" ht="12.75">
      <c r="B173" s="40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2:11" ht="15">
      <c r="B174" s="44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2:11" ht="12.75">
      <c r="B175" s="40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2:11" ht="12.75">
      <c r="B176" s="40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2:11" ht="12.75">
      <c r="B177" s="40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2:11" ht="12.75">
      <c r="B178" s="40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2:11" ht="12.75">
      <c r="B179" s="40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2:11" ht="15">
      <c r="B180" s="44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2:11" ht="15">
      <c r="B181" s="44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2:11" ht="15">
      <c r="B182" s="44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2:11" ht="12.75">
      <c r="B183" s="43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2:11" ht="12.75">
      <c r="B184" s="43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2:11" ht="15">
      <c r="B185" s="44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2:11" ht="15">
      <c r="B186" s="44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2:11" ht="15">
      <c r="B187" s="44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2:11" ht="15">
      <c r="B188" s="44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2:11" ht="12.75">
      <c r="B189" s="43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2:11" ht="19.5" customHeight="1">
      <c r="B190" s="44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2:11" ht="12.75" customHeight="1">
      <c r="B191" s="41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2:11" ht="12" customHeight="1">
      <c r="B192" s="43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2:11" ht="12" customHeight="1">
      <c r="B193" s="43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2:11" ht="12" customHeight="1">
      <c r="B194" s="57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2:11" ht="12" customHeight="1">
      <c r="B195" s="41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2:11" ht="12" customHeight="1">
      <c r="B196" s="55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2:11" ht="12" customHeight="1">
      <c r="B197" s="55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2:11" ht="12" customHeight="1">
      <c r="B198" s="55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2:11" ht="12" customHeight="1">
      <c r="B199" s="55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2:11" ht="12" customHeight="1">
      <c r="B200" s="55"/>
      <c r="C200" s="40"/>
      <c r="D200" s="40"/>
      <c r="E200" s="40"/>
      <c r="F200" s="40"/>
      <c r="G200" s="40"/>
      <c r="H200" s="40"/>
      <c r="I200" s="40"/>
      <c r="J200" s="40"/>
      <c r="K200" s="40"/>
    </row>
    <row r="201" spans="2:11" ht="12" customHeight="1">
      <c r="B201" s="41"/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2:11" ht="12" customHeight="1">
      <c r="B202" s="43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2:11" ht="12" customHeight="1">
      <c r="B203" s="43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2:11" ht="12" customHeight="1">
      <c r="B204" s="43"/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2:11" ht="12" customHeight="1">
      <c r="B205" s="43"/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2:11" ht="12" customHeight="1">
      <c r="B206" s="43"/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2:11" ht="12" customHeight="1">
      <c r="B207" s="41"/>
      <c r="C207" s="40"/>
      <c r="D207" s="40"/>
      <c r="E207" s="40"/>
      <c r="F207" s="40"/>
      <c r="G207" s="40"/>
      <c r="H207" s="40"/>
      <c r="I207" s="40"/>
      <c r="J207" s="40"/>
      <c r="K207" s="40"/>
    </row>
    <row r="208" spans="2:11" ht="12" customHeight="1">
      <c r="B208" s="40"/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2:11" ht="12" customHeight="1">
      <c r="B209" s="40"/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2:11" ht="12" customHeight="1">
      <c r="B210" s="40"/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2:11" ht="12" customHeight="1"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2:11" ht="12" customHeight="1">
      <c r="B212" s="40"/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2:11" ht="12" customHeight="1"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</sheetData>
  <sheetProtection sheet="1" objects="1" scenarios="1"/>
  <mergeCells count="15">
    <mergeCell ref="B38:K38"/>
    <mergeCell ref="B34:K34"/>
    <mergeCell ref="B35:K35"/>
    <mergeCell ref="B36:K36"/>
    <mergeCell ref="B37:K37"/>
    <mergeCell ref="B66:K66"/>
    <mergeCell ref="B67:K67"/>
    <mergeCell ref="B68:K68"/>
    <mergeCell ref="B69:K69"/>
    <mergeCell ref="B101:K101"/>
    <mergeCell ref="B102:K102"/>
    <mergeCell ref="B70:K70"/>
    <mergeCell ref="B98:K98"/>
    <mergeCell ref="B99:K99"/>
    <mergeCell ref="B100:K100"/>
  </mergeCells>
  <printOptions horizontalCentered="1"/>
  <pageMargins left="0.75" right="0.75" top="1" bottom="1.22" header="0.5118110236220472" footer="0.5118110236220472"/>
  <pageSetup fitToHeight="3" horizontalDpi="300" verticalDpi="300" orientation="landscape" scale="62" r:id="rId4"/>
  <headerFooter alignWithMargins="0">
    <oddFooter>&amp;L&amp;D&amp;R&amp;P de &amp;N</oddFooter>
  </headerFooter>
  <rowBreaks count="2" manualBreakCount="2">
    <brk id="39" max="255" man="1"/>
    <brk id="71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F88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3" width="15.7109375" style="0" customWidth="1"/>
    <col min="4" max="4" width="13.28125" style="22" customWidth="1"/>
    <col min="5" max="178" width="13.28125" style="0" customWidth="1"/>
  </cols>
  <sheetData>
    <row r="1" ht="12.75">
      <c r="B1" s="87" t="b">
        <v>0</v>
      </c>
    </row>
    <row r="2" ht="12.75"/>
    <row r="3" ht="12.75"/>
    <row r="4" ht="11.25" customHeight="1"/>
    <row r="5" ht="11.25" customHeight="1"/>
    <row r="6" ht="11.25" customHeight="1"/>
    <row r="7" ht="18" customHeight="1">
      <c r="B7" s="9" t="s">
        <v>122</v>
      </c>
    </row>
    <row r="8" ht="15" customHeight="1"/>
    <row r="9" ht="16.5" customHeight="1">
      <c r="B9" s="9" t="s">
        <v>103</v>
      </c>
    </row>
    <row r="10" spans="4:5" ht="13.5" thickBot="1">
      <c r="D10"/>
      <c r="E10" s="15"/>
    </row>
    <row r="11" spans="1:5" ht="42.75" customHeight="1" thickBot="1">
      <c r="A11" s="133" t="s">
        <v>144</v>
      </c>
      <c r="B11" s="131" t="s">
        <v>120</v>
      </c>
      <c r="C11" s="132"/>
      <c r="D11" s="131" t="s">
        <v>143</v>
      </c>
      <c r="E11" s="130"/>
    </row>
    <row r="12" ht="13.5" thickBot="1">
      <c r="D12"/>
    </row>
    <row r="13" spans="2:5" ht="12.75">
      <c r="B13" s="170" t="s">
        <v>14</v>
      </c>
      <c r="C13" s="171"/>
      <c r="D13" s="174" t="s">
        <v>9</v>
      </c>
      <c r="E13" s="175"/>
    </row>
    <row r="14" spans="2:5" ht="12.75">
      <c r="B14" s="172"/>
      <c r="C14" s="173"/>
      <c r="D14" s="14">
        <v>0</v>
      </c>
      <c r="E14" s="178" t="s">
        <v>8</v>
      </c>
    </row>
    <row r="15" spans="2:5" ht="12.75">
      <c r="B15" s="172"/>
      <c r="C15" s="173"/>
      <c r="D15" s="14">
        <f>AñoBase</f>
        <v>2008</v>
      </c>
      <c r="E15" s="178"/>
    </row>
    <row r="16" spans="2:5" ht="12.75">
      <c r="B16" s="179" t="s">
        <v>48</v>
      </c>
      <c r="C16" s="180"/>
      <c r="D16" s="20"/>
      <c r="E16" s="21"/>
    </row>
    <row r="17" spans="2:5" ht="12.75">
      <c r="B17" s="18" t="s">
        <v>68</v>
      </c>
      <c r="C17" s="17"/>
      <c r="D17" s="99">
        <f>SUM(D18:D23)</f>
        <v>0</v>
      </c>
      <c r="E17" s="100">
        <f>SUM(D17:D17)</f>
        <v>0</v>
      </c>
    </row>
    <row r="18" spans="2:5" ht="12.75">
      <c r="B18" s="168" t="s">
        <v>104</v>
      </c>
      <c r="C18" s="169"/>
      <c r="D18" s="101"/>
      <c r="E18" s="100"/>
    </row>
    <row r="19" spans="2:5" ht="12.75">
      <c r="B19" s="168" t="s">
        <v>77</v>
      </c>
      <c r="C19" s="169"/>
      <c r="D19" s="101"/>
      <c r="E19" s="100"/>
    </row>
    <row r="20" spans="2:5" ht="12.75">
      <c r="B20" s="168" t="s">
        <v>16</v>
      </c>
      <c r="C20" s="169"/>
      <c r="D20" s="101"/>
      <c r="E20" s="100"/>
    </row>
    <row r="21" spans="2:5" ht="12.75">
      <c r="B21" s="168" t="s">
        <v>69</v>
      </c>
      <c r="C21" s="169"/>
      <c r="D21" s="101"/>
      <c r="E21" s="100"/>
    </row>
    <row r="22" spans="2:5" ht="12.75">
      <c r="B22" s="168" t="s">
        <v>70</v>
      </c>
      <c r="C22" s="169"/>
      <c r="D22" s="101"/>
      <c r="E22" s="100"/>
    </row>
    <row r="23" spans="2:5" ht="12.75">
      <c r="B23" s="168" t="s">
        <v>71</v>
      </c>
      <c r="C23" s="169"/>
      <c r="D23" s="101"/>
      <c r="E23" s="100"/>
    </row>
    <row r="24" spans="2:5" ht="12.75">
      <c r="B24" s="176" t="s">
        <v>137</v>
      </c>
      <c r="C24" s="177"/>
      <c r="D24" s="102">
        <f>SUM(D25:D30)</f>
        <v>0</v>
      </c>
      <c r="E24" s="100">
        <f>SUM(D24:D24)</f>
        <v>0</v>
      </c>
    </row>
    <row r="25" spans="2:5" ht="12.75">
      <c r="B25" s="168" t="s">
        <v>104</v>
      </c>
      <c r="C25" s="169"/>
      <c r="D25" s="101"/>
      <c r="E25" s="100"/>
    </row>
    <row r="26" spans="2:5" ht="12.75">
      <c r="B26" s="168" t="s">
        <v>77</v>
      </c>
      <c r="C26" s="169"/>
      <c r="D26" s="101"/>
      <c r="E26" s="100"/>
    </row>
    <row r="27" spans="2:5" ht="12.75">
      <c r="B27" s="168" t="s">
        <v>16</v>
      </c>
      <c r="C27" s="169"/>
      <c r="D27" s="101"/>
      <c r="E27" s="100"/>
    </row>
    <row r="28" spans="2:5" ht="12.75">
      <c r="B28" s="168" t="s">
        <v>69</v>
      </c>
      <c r="C28" s="169"/>
      <c r="D28" s="101"/>
      <c r="E28" s="100"/>
    </row>
    <row r="29" spans="2:5" ht="12.75">
      <c r="B29" s="168" t="s">
        <v>70</v>
      </c>
      <c r="C29" s="169"/>
      <c r="D29" s="101"/>
      <c r="E29" s="100"/>
    </row>
    <row r="30" spans="2:5" ht="12.75">
      <c r="B30" s="168" t="s">
        <v>71</v>
      </c>
      <c r="C30" s="169"/>
      <c r="D30" s="101"/>
      <c r="E30" s="100"/>
    </row>
    <row r="31" spans="2:5" ht="12.75">
      <c r="B31" s="19" t="s">
        <v>73</v>
      </c>
      <c r="C31" s="20"/>
      <c r="D31" s="99">
        <f>SUM(D32:D37)</f>
        <v>0</v>
      </c>
      <c r="E31" s="100">
        <f>SUM(D31:D31)</f>
        <v>0</v>
      </c>
    </row>
    <row r="32" spans="2:5" ht="12.75">
      <c r="B32" s="168" t="s">
        <v>104</v>
      </c>
      <c r="C32" s="169"/>
      <c r="D32" s="103"/>
      <c r="E32" s="100"/>
    </row>
    <row r="33" spans="2:5" ht="12.75">
      <c r="B33" s="168" t="s">
        <v>77</v>
      </c>
      <c r="C33" s="169"/>
      <c r="D33" s="101"/>
      <c r="E33" s="100"/>
    </row>
    <row r="34" spans="2:5" ht="12.75">
      <c r="B34" s="168" t="s">
        <v>16</v>
      </c>
      <c r="C34" s="169"/>
      <c r="D34" s="101"/>
      <c r="E34" s="100"/>
    </row>
    <row r="35" spans="2:5" ht="12.75">
      <c r="B35" s="168" t="s">
        <v>69</v>
      </c>
      <c r="C35" s="169"/>
      <c r="D35" s="103"/>
      <c r="E35" s="100"/>
    </row>
    <row r="36" spans="2:5" ht="12.75">
      <c r="B36" s="168" t="s">
        <v>70</v>
      </c>
      <c r="C36" s="169"/>
      <c r="D36" s="101"/>
      <c r="E36" s="100"/>
    </row>
    <row r="37" spans="2:5" ht="12.75">
      <c r="B37" s="168" t="s">
        <v>71</v>
      </c>
      <c r="C37" s="169"/>
      <c r="D37" s="101"/>
      <c r="E37" s="100"/>
    </row>
    <row r="38" spans="2:5" ht="12.75">
      <c r="B38" s="186" t="s">
        <v>76</v>
      </c>
      <c r="C38" s="187"/>
      <c r="D38" s="104">
        <f>D17+D24+D31</f>
        <v>0</v>
      </c>
      <c r="E38" s="105">
        <f>SUM(D38:D38)</f>
        <v>0</v>
      </c>
    </row>
    <row r="39" spans="2:5" ht="12.75">
      <c r="B39" s="179" t="s">
        <v>49</v>
      </c>
      <c r="C39" s="180"/>
      <c r="D39" s="106"/>
      <c r="E39" s="107"/>
    </row>
    <row r="40" spans="2:5" ht="12.75">
      <c r="B40" s="18" t="s">
        <v>68</v>
      </c>
      <c r="C40" s="17"/>
      <c r="D40" s="99">
        <f>SUM(D41:D46)</f>
        <v>0</v>
      </c>
      <c r="E40" s="100">
        <f>SUM(D40:D40)</f>
        <v>0</v>
      </c>
    </row>
    <row r="41" spans="2:5" ht="12.75">
      <c r="B41" s="168" t="s">
        <v>104</v>
      </c>
      <c r="C41" s="169"/>
      <c r="D41" s="101"/>
      <c r="E41" s="100"/>
    </row>
    <row r="42" spans="2:5" ht="12.75">
      <c r="B42" s="168" t="s">
        <v>77</v>
      </c>
      <c r="C42" s="169"/>
      <c r="D42" s="101"/>
      <c r="E42" s="100"/>
    </row>
    <row r="43" spans="2:5" ht="12.75">
      <c r="B43" s="168" t="s">
        <v>16</v>
      </c>
      <c r="C43" s="169"/>
      <c r="D43" s="101"/>
      <c r="E43" s="100"/>
    </row>
    <row r="44" spans="2:5" ht="12.75">
      <c r="B44" s="168" t="s">
        <v>69</v>
      </c>
      <c r="C44" s="169"/>
      <c r="D44" s="101"/>
      <c r="E44" s="100"/>
    </row>
    <row r="45" spans="2:5" ht="12.75">
      <c r="B45" s="168" t="s">
        <v>70</v>
      </c>
      <c r="C45" s="169"/>
      <c r="D45" s="101"/>
      <c r="E45" s="100"/>
    </row>
    <row r="46" spans="2:5" ht="12.75">
      <c r="B46" s="168" t="s">
        <v>71</v>
      </c>
      <c r="C46" s="169"/>
      <c r="D46" s="101"/>
      <c r="E46" s="100"/>
    </row>
    <row r="47" spans="2:5" ht="12.75">
      <c r="B47" s="176" t="s">
        <v>72</v>
      </c>
      <c r="C47" s="177"/>
      <c r="D47" s="102">
        <f>SUM(D48:D53)</f>
        <v>0</v>
      </c>
      <c r="E47" s="100">
        <f>SUM(D47:D47)</f>
        <v>0</v>
      </c>
    </row>
    <row r="48" spans="2:5" ht="12.75">
      <c r="B48" s="168" t="s">
        <v>104</v>
      </c>
      <c r="C48" s="169"/>
      <c r="D48" s="101"/>
      <c r="E48" s="100"/>
    </row>
    <row r="49" spans="2:5" ht="12.75">
      <c r="B49" s="168" t="s">
        <v>77</v>
      </c>
      <c r="C49" s="169"/>
      <c r="D49" s="101"/>
      <c r="E49" s="100"/>
    </row>
    <row r="50" spans="2:5" ht="12.75">
      <c r="B50" s="168" t="s">
        <v>16</v>
      </c>
      <c r="C50" s="169"/>
      <c r="D50" s="101"/>
      <c r="E50" s="100"/>
    </row>
    <row r="51" spans="2:5" ht="12.75">
      <c r="B51" s="168" t="s">
        <v>69</v>
      </c>
      <c r="C51" s="169"/>
      <c r="D51" s="101"/>
      <c r="E51" s="100"/>
    </row>
    <row r="52" spans="2:5" ht="12.75">
      <c r="B52" s="168" t="s">
        <v>70</v>
      </c>
      <c r="C52" s="169"/>
      <c r="D52" s="101"/>
      <c r="E52" s="100"/>
    </row>
    <row r="53" spans="2:5" ht="12.75">
      <c r="B53" s="168" t="s">
        <v>71</v>
      </c>
      <c r="C53" s="169"/>
      <c r="D53" s="101"/>
      <c r="E53" s="100"/>
    </row>
    <row r="54" spans="2:5" ht="12.75">
      <c r="B54" s="19" t="s">
        <v>73</v>
      </c>
      <c r="C54" s="20"/>
      <c r="D54" s="99">
        <f>SUM(D55:D60)</f>
        <v>0</v>
      </c>
      <c r="E54" s="100">
        <f>SUM(D54:D54)</f>
        <v>0</v>
      </c>
    </row>
    <row r="55" spans="2:5" ht="12.75">
      <c r="B55" s="168" t="s">
        <v>104</v>
      </c>
      <c r="C55" s="169"/>
      <c r="D55" s="103"/>
      <c r="E55" s="100"/>
    </row>
    <row r="56" spans="2:5" ht="12.75">
      <c r="B56" s="168" t="s">
        <v>77</v>
      </c>
      <c r="C56" s="169"/>
      <c r="D56" s="101"/>
      <c r="E56" s="100"/>
    </row>
    <row r="57" spans="2:5" ht="12.75">
      <c r="B57" s="168" t="s">
        <v>16</v>
      </c>
      <c r="C57" s="169"/>
      <c r="D57" s="101"/>
      <c r="E57" s="100"/>
    </row>
    <row r="58" spans="2:5" ht="12.75">
      <c r="B58" s="168" t="s">
        <v>69</v>
      </c>
      <c r="C58" s="169"/>
      <c r="D58" s="103"/>
      <c r="E58" s="100"/>
    </row>
    <row r="59" spans="2:5" ht="12.75">
      <c r="B59" s="168" t="s">
        <v>70</v>
      </c>
      <c r="C59" s="169"/>
      <c r="D59" s="101"/>
      <c r="E59" s="100"/>
    </row>
    <row r="60" spans="2:5" ht="12.75">
      <c r="B60" s="168" t="s">
        <v>71</v>
      </c>
      <c r="C60" s="169"/>
      <c r="D60" s="101"/>
      <c r="E60" s="100"/>
    </row>
    <row r="61" spans="2:5" ht="12.75">
      <c r="B61" s="186" t="s">
        <v>75</v>
      </c>
      <c r="C61" s="187"/>
      <c r="D61" s="104">
        <f>D40+D47+D54</f>
        <v>0</v>
      </c>
      <c r="E61" s="105">
        <f>SUM(D61:D61)</f>
        <v>0</v>
      </c>
    </row>
    <row r="62" spans="2:5" ht="12.75">
      <c r="B62" s="179" t="s">
        <v>50</v>
      </c>
      <c r="C62" s="180"/>
      <c r="D62" s="106"/>
      <c r="E62" s="107"/>
    </row>
    <row r="63" spans="2:5" ht="12.75">
      <c r="B63" s="18" t="s">
        <v>68</v>
      </c>
      <c r="C63" s="17"/>
      <c r="D63" s="99">
        <f>SUM(D64:D69)</f>
        <v>0</v>
      </c>
      <c r="E63" s="100">
        <f>SUM(D63:D63)</f>
        <v>0</v>
      </c>
    </row>
    <row r="64" spans="2:5" ht="12.75">
      <c r="B64" s="168" t="s">
        <v>104</v>
      </c>
      <c r="C64" s="169"/>
      <c r="D64" s="101"/>
      <c r="E64" s="100"/>
    </row>
    <row r="65" spans="2:5" ht="12.75">
      <c r="B65" s="168" t="s">
        <v>77</v>
      </c>
      <c r="C65" s="169"/>
      <c r="D65" s="101"/>
      <c r="E65" s="100"/>
    </row>
    <row r="66" spans="2:5" ht="12.75">
      <c r="B66" s="168" t="s">
        <v>16</v>
      </c>
      <c r="C66" s="169"/>
      <c r="D66" s="101"/>
      <c r="E66" s="100"/>
    </row>
    <row r="67" spans="2:5" ht="12.75">
      <c r="B67" s="168" t="s">
        <v>69</v>
      </c>
      <c r="C67" s="169"/>
      <c r="D67" s="101"/>
      <c r="E67" s="100"/>
    </row>
    <row r="68" spans="2:5" ht="12.75">
      <c r="B68" s="168" t="s">
        <v>70</v>
      </c>
      <c r="C68" s="169"/>
      <c r="D68" s="101"/>
      <c r="E68" s="100"/>
    </row>
    <row r="69" spans="2:5" ht="12.75">
      <c r="B69" s="168" t="s">
        <v>71</v>
      </c>
      <c r="C69" s="169"/>
      <c r="D69" s="101"/>
      <c r="E69" s="100"/>
    </row>
    <row r="70" spans="2:5" ht="12.75">
      <c r="B70" s="176" t="s">
        <v>72</v>
      </c>
      <c r="C70" s="177"/>
      <c r="D70" s="102">
        <f>SUM(D71:D76)</f>
        <v>0</v>
      </c>
      <c r="E70" s="100">
        <f>SUM(D70:D70)</f>
        <v>0</v>
      </c>
    </row>
    <row r="71" spans="2:5" ht="12.75">
      <c r="B71" s="168" t="s">
        <v>104</v>
      </c>
      <c r="C71" s="169"/>
      <c r="D71" s="101"/>
      <c r="E71" s="100"/>
    </row>
    <row r="72" spans="2:5" ht="12.75">
      <c r="B72" s="168" t="s">
        <v>77</v>
      </c>
      <c r="C72" s="169"/>
      <c r="D72" s="101"/>
      <c r="E72" s="100"/>
    </row>
    <row r="73" spans="2:5" ht="12.75">
      <c r="B73" s="168" t="s">
        <v>16</v>
      </c>
      <c r="C73" s="169"/>
      <c r="D73" s="101"/>
      <c r="E73" s="100"/>
    </row>
    <row r="74" spans="2:5" ht="12.75">
      <c r="B74" s="168" t="s">
        <v>69</v>
      </c>
      <c r="C74" s="169"/>
      <c r="D74" s="101"/>
      <c r="E74" s="100"/>
    </row>
    <row r="75" spans="2:5" ht="12.75">
      <c r="B75" s="168" t="s">
        <v>70</v>
      </c>
      <c r="C75" s="169"/>
      <c r="D75" s="101"/>
      <c r="E75" s="100"/>
    </row>
    <row r="76" spans="2:5" ht="12.75">
      <c r="B76" s="168" t="s">
        <v>71</v>
      </c>
      <c r="C76" s="169"/>
      <c r="D76" s="101"/>
      <c r="E76" s="100"/>
    </row>
    <row r="77" spans="2:5" ht="12.75">
      <c r="B77" s="19" t="s">
        <v>73</v>
      </c>
      <c r="C77" s="20"/>
      <c r="D77" s="99">
        <f>SUM(D78:D83)</f>
        <v>0</v>
      </c>
      <c r="E77" s="100">
        <f>SUM(D77:D77)</f>
        <v>0</v>
      </c>
    </row>
    <row r="78" spans="2:5" ht="12.75">
      <c r="B78" s="168" t="s">
        <v>104</v>
      </c>
      <c r="C78" s="169"/>
      <c r="D78" s="103"/>
      <c r="E78" s="100"/>
    </row>
    <row r="79" spans="2:5" ht="12.75">
      <c r="B79" s="168" t="s">
        <v>77</v>
      </c>
      <c r="C79" s="169"/>
      <c r="D79" s="101"/>
      <c r="E79" s="100"/>
    </row>
    <row r="80" spans="2:5" ht="12.75">
      <c r="B80" s="168" t="s">
        <v>16</v>
      </c>
      <c r="C80" s="169"/>
      <c r="D80" s="101"/>
      <c r="E80" s="100"/>
    </row>
    <row r="81" spans="2:5" ht="12.75">
      <c r="B81" s="168" t="s">
        <v>69</v>
      </c>
      <c r="C81" s="169"/>
      <c r="D81" s="103"/>
      <c r="E81" s="100"/>
    </row>
    <row r="82" spans="2:5" ht="12.75">
      <c r="B82" s="168" t="s">
        <v>70</v>
      </c>
      <c r="C82" s="169"/>
      <c r="D82" s="101"/>
      <c r="E82" s="100"/>
    </row>
    <row r="83" spans="2:5" ht="12.75">
      <c r="B83" s="168" t="s">
        <v>71</v>
      </c>
      <c r="C83" s="169"/>
      <c r="D83" s="101"/>
      <c r="E83" s="100"/>
    </row>
    <row r="84" spans="2:5" ht="13.5" thickBot="1">
      <c r="B84" s="184" t="s">
        <v>74</v>
      </c>
      <c r="C84" s="185"/>
      <c r="D84" s="108">
        <f>D63+D70+D77</f>
        <v>0</v>
      </c>
      <c r="E84" s="109">
        <f>SUM(D84:D84)</f>
        <v>0</v>
      </c>
    </row>
    <row r="85" spans="2:6" ht="13.5" thickBot="1">
      <c r="B85" s="181"/>
      <c r="C85" s="181"/>
      <c r="D85" s="23"/>
      <c r="E85" s="23"/>
      <c r="F85" s="1"/>
    </row>
    <row r="86" spans="2:5" ht="13.5" thickBot="1">
      <c r="B86" s="182" t="s">
        <v>10</v>
      </c>
      <c r="C86" s="183"/>
      <c r="D86" s="110">
        <f>D38+D61+D84</f>
        <v>0</v>
      </c>
      <c r="E86" s="111">
        <f>SUM(D86:D86)</f>
        <v>0</v>
      </c>
    </row>
    <row r="87" ht="12.75">
      <c r="E87" s="22"/>
    </row>
    <row r="88" spans="2:4" ht="12.75">
      <c r="B88" s="16"/>
      <c r="C88" s="16"/>
      <c r="D88" s="24"/>
    </row>
    <row r="89" ht="12.75" customHeight="1"/>
  </sheetData>
  <sheetProtection sheet="1" objects="1" scenarios="1"/>
  <mergeCells count="68">
    <mergeCell ref="B58:C58"/>
    <mergeCell ref="B59:C59"/>
    <mergeCell ref="B37:C37"/>
    <mergeCell ref="B33:C33"/>
    <mergeCell ref="B34:C34"/>
    <mergeCell ref="B35:C35"/>
    <mergeCell ref="B48:C48"/>
    <mergeCell ref="B36:C36"/>
    <mergeCell ref="B38:C38"/>
    <mergeCell ref="B41:C41"/>
    <mergeCell ref="B83:C83"/>
    <mergeCell ref="B84:C84"/>
    <mergeCell ref="B73:C73"/>
    <mergeCell ref="B49:C49"/>
    <mergeCell ref="B50:C50"/>
    <mergeCell ref="B60:C60"/>
    <mergeCell ref="B51:C51"/>
    <mergeCell ref="B52:C52"/>
    <mergeCell ref="B55:C55"/>
    <mergeCell ref="B61:C61"/>
    <mergeCell ref="B85:C85"/>
    <mergeCell ref="B86:C86"/>
    <mergeCell ref="B72:C72"/>
    <mergeCell ref="B74:C74"/>
    <mergeCell ref="B75:C75"/>
    <mergeCell ref="B76:C76"/>
    <mergeCell ref="B79:C79"/>
    <mergeCell ref="B80:C80"/>
    <mergeCell ref="B81:C81"/>
    <mergeCell ref="B82:C82"/>
    <mergeCell ref="B68:C68"/>
    <mergeCell ref="B47:C47"/>
    <mergeCell ref="B78:C78"/>
    <mergeCell ref="B69:C69"/>
    <mergeCell ref="B70:C70"/>
    <mergeCell ref="B71:C71"/>
    <mergeCell ref="B64:C64"/>
    <mergeCell ref="B65:C65"/>
    <mergeCell ref="B66:C66"/>
    <mergeCell ref="B67:C67"/>
    <mergeCell ref="B62:C62"/>
    <mergeCell ref="B39:C39"/>
    <mergeCell ref="B42:C42"/>
    <mergeCell ref="B43:C43"/>
    <mergeCell ref="B44:C44"/>
    <mergeCell ref="B45:C45"/>
    <mergeCell ref="B46:C46"/>
    <mergeCell ref="B56:C56"/>
    <mergeCell ref="B53:C53"/>
    <mergeCell ref="B57:C57"/>
    <mergeCell ref="D13:E13"/>
    <mergeCell ref="B24:C24"/>
    <mergeCell ref="E14:E15"/>
    <mergeCell ref="B18:C18"/>
    <mergeCell ref="B19:C19"/>
    <mergeCell ref="B16:C16"/>
    <mergeCell ref="B20:C20"/>
    <mergeCell ref="B21:C21"/>
    <mergeCell ref="B22:C22"/>
    <mergeCell ref="B23:C23"/>
    <mergeCell ref="B30:C30"/>
    <mergeCell ref="B32:C32"/>
    <mergeCell ref="B25:C25"/>
    <mergeCell ref="B13:C15"/>
    <mergeCell ref="B29:C29"/>
    <mergeCell ref="B27:C27"/>
    <mergeCell ref="B28:C28"/>
    <mergeCell ref="B26:C26"/>
  </mergeCells>
  <printOptions/>
  <pageMargins left="0.75" right="0.75" top="1" bottom="1" header="0" footer="0"/>
  <pageSetup horizontalDpi="300" verticalDpi="300" orientation="portrait" r:id="rId4"/>
  <headerFooter alignWithMargins="0">
    <oddFooter>&amp;L&amp;D&amp;R&amp;P de &amp;N</oddFooter>
  </headerFooter>
  <rowBreaks count="1" manualBreakCount="1">
    <brk id="53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H120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3.7109375" style="0" customWidth="1"/>
    <col min="2" max="2" width="9.140625" style="0" customWidth="1"/>
    <col min="3" max="3" width="30.140625" style="0" customWidth="1"/>
    <col min="4" max="142" width="13.28125" style="0" customWidth="1"/>
    <col min="143" max="16384" width="9.140625" style="0" customWidth="1"/>
  </cols>
  <sheetData>
    <row r="1" spans="1:60" ht="18" customHeight="1">
      <c r="A1" s="2"/>
      <c r="B1" s="35"/>
      <c r="C1" s="38"/>
      <c r="D1" s="37"/>
      <c r="E1" s="37"/>
      <c r="F1" s="37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16.5" customHeight="1">
      <c r="A2" s="2"/>
      <c r="B2" s="35"/>
      <c r="C2" s="38"/>
      <c r="D2" s="37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>
      <c r="A3" s="2"/>
      <c r="B3" s="34"/>
      <c r="C3" s="3"/>
      <c r="D3" s="3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5.75" customHeight="1">
      <c r="A4" s="33"/>
      <c r="B4" s="31"/>
      <c r="C4" s="3"/>
      <c r="D4" s="3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ht="16.5" customHeight="1">
      <c r="A5" s="2"/>
      <c r="B5" s="70" t="s">
        <v>91</v>
      </c>
      <c r="C5" s="3"/>
      <c r="D5" s="3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15.75" customHeight="1">
      <c r="A6" s="2"/>
      <c r="B6" s="31"/>
      <c r="C6" s="3"/>
      <c r="D6" s="3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ht="18.75" thickBot="1">
      <c r="B7" s="9" t="s">
        <v>22</v>
      </c>
    </row>
    <row r="8" spans="2:6" ht="12.75">
      <c r="B8" s="208" t="s">
        <v>32</v>
      </c>
      <c r="C8" s="209"/>
      <c r="D8" s="65">
        <v>1.24</v>
      </c>
      <c r="E8" s="15"/>
      <c r="F8" s="13"/>
    </row>
    <row r="9" spans="2:6" ht="12.75">
      <c r="B9" s="210" t="s">
        <v>31</v>
      </c>
      <c r="C9" s="211"/>
      <c r="D9" s="66">
        <v>0.23</v>
      </c>
      <c r="E9" s="15"/>
      <c r="F9" s="13"/>
    </row>
    <row r="10" spans="2:6" ht="12.75">
      <c r="B10" s="210" t="s">
        <v>30</v>
      </c>
      <c r="C10" s="211"/>
      <c r="D10" s="66">
        <v>0.47</v>
      </c>
      <c r="E10" s="15"/>
      <c r="F10" s="13"/>
    </row>
    <row r="11" spans="2:6" ht="12.75">
      <c r="B11" s="168" t="s">
        <v>33</v>
      </c>
      <c r="C11" s="169"/>
      <c r="D11" s="66">
        <v>0.43</v>
      </c>
      <c r="E11" s="15"/>
      <c r="F11" s="13"/>
    </row>
    <row r="12" spans="2:6" ht="12.75">
      <c r="B12" s="168" t="s">
        <v>34</v>
      </c>
      <c r="C12" s="169"/>
      <c r="D12" s="66">
        <v>1</v>
      </c>
      <c r="E12" s="15"/>
      <c r="F12" s="13"/>
    </row>
    <row r="13" spans="2:6" ht="13.5" thickBot="1">
      <c r="B13" s="194" t="s">
        <v>35</v>
      </c>
      <c r="C13" s="195"/>
      <c r="D13" s="86">
        <v>0.1267</v>
      </c>
      <c r="E13" s="15"/>
      <c r="F13" s="13"/>
    </row>
    <row r="14" spans="2:6" ht="12.75">
      <c r="B14" s="11"/>
      <c r="C14" s="11"/>
      <c r="D14" s="11"/>
      <c r="E14" s="11"/>
      <c r="F14" s="10"/>
    </row>
    <row r="16" ht="15">
      <c r="B16" s="44" t="s">
        <v>81</v>
      </c>
    </row>
    <row r="17" ht="18">
      <c r="B17" s="6"/>
    </row>
    <row r="18" ht="18">
      <c r="B18" s="6"/>
    </row>
    <row r="19" ht="18">
      <c r="B19" s="6"/>
    </row>
    <row r="20" ht="18">
      <c r="B20" s="6"/>
    </row>
    <row r="21" ht="18">
      <c r="B21" s="6"/>
    </row>
    <row r="22" ht="18">
      <c r="B22" s="6"/>
    </row>
    <row r="26" ht="15">
      <c r="B26" s="44" t="s">
        <v>67</v>
      </c>
    </row>
    <row r="37" ht="15.75" thickBot="1">
      <c r="B37" s="44" t="s">
        <v>23</v>
      </c>
    </row>
    <row r="38" spans="2:7" ht="39" thickBot="1">
      <c r="B38" s="83" t="s">
        <v>120</v>
      </c>
      <c r="C38" s="85" t="str">
        <f>COSTOS!A11</f>
        <v>Dólares</v>
      </c>
      <c r="G38" s="84"/>
    </row>
    <row r="39" ht="17.25" customHeight="1" thickBot="1"/>
    <row r="40" spans="2:5" ht="12.75">
      <c r="B40" s="170" t="s">
        <v>14</v>
      </c>
      <c r="C40" s="196"/>
      <c r="D40" s="206" t="s">
        <v>9</v>
      </c>
      <c r="E40" s="207"/>
    </row>
    <row r="41" spans="2:5" ht="12.75">
      <c r="B41" s="172"/>
      <c r="C41" s="173"/>
      <c r="D41" s="63">
        <v>0</v>
      </c>
      <c r="E41" s="201" t="s">
        <v>8</v>
      </c>
    </row>
    <row r="42" spans="2:5" ht="12.75">
      <c r="B42" s="172"/>
      <c r="C42" s="173"/>
      <c r="D42" s="14">
        <f>AñoBase</f>
        <v>2008</v>
      </c>
      <c r="E42" s="178"/>
    </row>
    <row r="43" spans="2:5" ht="12.75">
      <c r="B43" s="199" t="s">
        <v>48</v>
      </c>
      <c r="C43" s="200"/>
      <c r="D43" s="54"/>
      <c r="E43" s="25"/>
    </row>
    <row r="44" spans="2:5" ht="12.75">
      <c r="B44" s="18" t="s">
        <v>68</v>
      </c>
      <c r="C44" s="17"/>
      <c r="D44" s="99">
        <f>SUM(D45:D50)</f>
        <v>0</v>
      </c>
      <c r="E44" s="100">
        <f>SUM(D44:D44)</f>
        <v>0</v>
      </c>
    </row>
    <row r="45" spans="2:5" ht="12.75">
      <c r="B45" s="168" t="s">
        <v>104</v>
      </c>
      <c r="C45" s="169"/>
      <c r="D45" s="112">
        <f>COSTOS!D18*rpcdivisa</f>
        <v>0</v>
      </c>
      <c r="E45" s="100"/>
    </row>
    <row r="46" spans="2:5" ht="12.75">
      <c r="B46" s="168" t="s">
        <v>77</v>
      </c>
      <c r="C46" s="169"/>
      <c r="D46" s="112">
        <f>COSTOS!D19</f>
        <v>0</v>
      </c>
      <c r="E46" s="100"/>
    </row>
    <row r="47" spans="2:5" ht="12.75">
      <c r="B47" s="168" t="s">
        <v>16</v>
      </c>
      <c r="C47" s="169"/>
      <c r="D47" s="112">
        <f>COSTOS!D20*rpcmoc</f>
        <v>0</v>
      </c>
      <c r="E47" s="100"/>
    </row>
    <row r="48" spans="2:5" ht="12.75">
      <c r="B48" s="168" t="s">
        <v>69</v>
      </c>
      <c r="C48" s="169"/>
      <c r="D48" s="112">
        <f>COSTOS!D21*rpcmosemi</f>
        <v>0</v>
      </c>
      <c r="E48" s="100"/>
    </row>
    <row r="49" spans="2:5" ht="12.75">
      <c r="B49" s="168" t="s">
        <v>70</v>
      </c>
      <c r="C49" s="169"/>
      <c r="D49" s="112">
        <f>COSTOS!D22*rpcmocu</f>
        <v>0</v>
      </c>
      <c r="E49" s="100"/>
    </row>
    <row r="50" spans="2:5" ht="12.75">
      <c r="B50" s="168" t="s">
        <v>71</v>
      </c>
      <c r="C50" s="169"/>
      <c r="D50" s="112">
        <f>COSTOS!D23*rpcmocr</f>
        <v>0</v>
      </c>
      <c r="E50" s="100"/>
    </row>
    <row r="51" spans="2:5" ht="12.75">
      <c r="B51" s="176" t="s">
        <v>137</v>
      </c>
      <c r="C51" s="177"/>
      <c r="D51" s="102">
        <f>SUM(D52:D57)</f>
        <v>0</v>
      </c>
      <c r="E51" s="100">
        <f>SUM(D51:D51)</f>
        <v>0</v>
      </c>
    </row>
    <row r="52" spans="2:5" ht="12.75">
      <c r="B52" s="168" t="s">
        <v>104</v>
      </c>
      <c r="C52" s="169"/>
      <c r="D52" s="112">
        <f>COSTOS!D25*rpcdivisa</f>
        <v>0</v>
      </c>
      <c r="E52" s="100"/>
    </row>
    <row r="53" spans="2:5" ht="12.75">
      <c r="B53" s="168" t="s">
        <v>77</v>
      </c>
      <c r="C53" s="169"/>
      <c r="D53" s="112">
        <f>COSTOS!D26</f>
        <v>0</v>
      </c>
      <c r="E53" s="100"/>
    </row>
    <row r="54" spans="2:5" ht="12.75">
      <c r="B54" s="168" t="s">
        <v>16</v>
      </c>
      <c r="C54" s="169"/>
      <c r="D54" s="112">
        <f>COSTOS!D27*rpcmoc</f>
        <v>0</v>
      </c>
      <c r="E54" s="100"/>
    </row>
    <row r="55" spans="2:5" ht="12.75">
      <c r="B55" s="168" t="s">
        <v>69</v>
      </c>
      <c r="C55" s="169"/>
      <c r="D55" s="112">
        <f>COSTOS!D28*rpcmosemi</f>
        <v>0</v>
      </c>
      <c r="E55" s="100"/>
    </row>
    <row r="56" spans="2:5" ht="12.75">
      <c r="B56" s="168" t="s">
        <v>70</v>
      </c>
      <c r="C56" s="169"/>
      <c r="D56" s="112">
        <f>COSTOS!D29*rpcmocu</f>
        <v>0</v>
      </c>
      <c r="E56" s="100"/>
    </row>
    <row r="57" spans="2:5" ht="12.75">
      <c r="B57" s="168" t="s">
        <v>71</v>
      </c>
      <c r="C57" s="169"/>
      <c r="D57" s="112">
        <f>COSTOS!D30*rpcmocr</f>
        <v>0</v>
      </c>
      <c r="E57" s="100"/>
    </row>
    <row r="58" spans="2:5" ht="12.75">
      <c r="B58" s="18" t="s">
        <v>73</v>
      </c>
      <c r="C58" s="54"/>
      <c r="D58" s="99">
        <f>SUM(D59:D64)</f>
        <v>0</v>
      </c>
      <c r="E58" s="100">
        <f>SUM(D58:D58)</f>
        <v>0</v>
      </c>
    </row>
    <row r="59" spans="2:5" ht="12.75">
      <c r="B59" s="168" t="s">
        <v>104</v>
      </c>
      <c r="C59" s="169"/>
      <c r="D59" s="112">
        <f>COSTOS!D32*rpcdivisa</f>
        <v>0</v>
      </c>
      <c r="E59" s="100"/>
    </row>
    <row r="60" spans="2:5" ht="12.75">
      <c r="B60" s="168" t="s">
        <v>77</v>
      </c>
      <c r="C60" s="169"/>
      <c r="D60" s="112">
        <f>COSTOS!D33</f>
        <v>0</v>
      </c>
      <c r="E60" s="100"/>
    </row>
    <row r="61" spans="2:5" ht="12.75">
      <c r="B61" s="168" t="s">
        <v>16</v>
      </c>
      <c r="C61" s="169"/>
      <c r="D61" s="112">
        <f>COSTOS!D34*rpcmoc</f>
        <v>0</v>
      </c>
      <c r="E61" s="100"/>
    </row>
    <row r="62" spans="2:5" ht="12.75">
      <c r="B62" s="168" t="s">
        <v>69</v>
      </c>
      <c r="C62" s="169"/>
      <c r="D62" s="112">
        <f>COSTOS!D35*rpcmosemi</f>
        <v>0</v>
      </c>
      <c r="E62" s="100"/>
    </row>
    <row r="63" spans="2:5" ht="12.75">
      <c r="B63" s="168" t="s">
        <v>70</v>
      </c>
      <c r="C63" s="169"/>
      <c r="D63" s="112">
        <f>COSTOS!D36*rpcmocu</f>
        <v>0</v>
      </c>
      <c r="E63" s="100"/>
    </row>
    <row r="64" spans="2:5" ht="12.75">
      <c r="B64" s="168" t="s">
        <v>71</v>
      </c>
      <c r="C64" s="169"/>
      <c r="D64" s="112">
        <f>COSTOS!D37*rpcmocr</f>
        <v>0</v>
      </c>
      <c r="E64" s="100"/>
    </row>
    <row r="65" spans="2:5" ht="12.75">
      <c r="B65" s="197" t="s">
        <v>76</v>
      </c>
      <c r="C65" s="198"/>
      <c r="D65" s="104">
        <f>D44+D51+D58</f>
        <v>0</v>
      </c>
      <c r="E65" s="105">
        <f>SUM(D65:D65)</f>
        <v>0</v>
      </c>
    </row>
    <row r="66" spans="2:5" ht="12.75">
      <c r="B66" s="199" t="s">
        <v>49</v>
      </c>
      <c r="C66" s="200"/>
      <c r="D66" s="54"/>
      <c r="E66" s="25"/>
    </row>
    <row r="67" spans="2:5" ht="12.75">
      <c r="B67" s="18" t="s">
        <v>68</v>
      </c>
      <c r="C67" s="17"/>
      <c r="D67" s="99">
        <f>SUM(D68:D73)</f>
        <v>0</v>
      </c>
      <c r="E67" s="100">
        <f>SUM(D67:D67)</f>
        <v>0</v>
      </c>
    </row>
    <row r="68" spans="2:5" ht="12.75">
      <c r="B68" s="168" t="s">
        <v>104</v>
      </c>
      <c r="C68" s="169"/>
      <c r="D68" s="112">
        <f>COSTOS!D41*rpcdivisa</f>
        <v>0</v>
      </c>
      <c r="E68" s="100"/>
    </row>
    <row r="69" spans="2:5" ht="12.75">
      <c r="B69" s="168" t="s">
        <v>77</v>
      </c>
      <c r="C69" s="169"/>
      <c r="D69" s="112">
        <f>COSTOS!D42</f>
        <v>0</v>
      </c>
      <c r="E69" s="100"/>
    </row>
    <row r="70" spans="2:5" ht="12.75">
      <c r="B70" s="168" t="s">
        <v>16</v>
      </c>
      <c r="C70" s="169"/>
      <c r="D70" s="112">
        <f>COSTOS!D43*rpcmoc</f>
        <v>0</v>
      </c>
      <c r="E70" s="100"/>
    </row>
    <row r="71" spans="2:5" ht="12.75">
      <c r="B71" s="168" t="s">
        <v>69</v>
      </c>
      <c r="C71" s="169"/>
      <c r="D71" s="112">
        <f>COSTOS!D44*rpcmosemi</f>
        <v>0</v>
      </c>
      <c r="E71" s="100"/>
    </row>
    <row r="72" spans="2:5" ht="12.75">
      <c r="B72" s="168" t="s">
        <v>70</v>
      </c>
      <c r="C72" s="169"/>
      <c r="D72" s="112">
        <f>COSTOS!D45*rpcmocu</f>
        <v>0</v>
      </c>
      <c r="E72" s="100"/>
    </row>
    <row r="73" spans="2:5" ht="12.75">
      <c r="B73" s="168" t="s">
        <v>71</v>
      </c>
      <c r="C73" s="169"/>
      <c r="D73" s="112">
        <f>COSTOS!D46*rpcmocr</f>
        <v>0</v>
      </c>
      <c r="E73" s="100"/>
    </row>
    <row r="74" spans="2:5" ht="12.75">
      <c r="B74" s="176" t="s">
        <v>72</v>
      </c>
      <c r="C74" s="177"/>
      <c r="D74" s="102">
        <f>SUM(D75:D80)</f>
        <v>0</v>
      </c>
      <c r="E74" s="100">
        <f>SUM(D74:D74)</f>
        <v>0</v>
      </c>
    </row>
    <row r="75" spans="2:5" ht="12.75">
      <c r="B75" s="168" t="s">
        <v>104</v>
      </c>
      <c r="C75" s="169"/>
      <c r="D75" s="112">
        <f>COSTOS!D48*rpcdivisa</f>
        <v>0</v>
      </c>
      <c r="E75" s="100"/>
    </row>
    <row r="76" spans="2:5" ht="12.75">
      <c r="B76" s="168" t="s">
        <v>77</v>
      </c>
      <c r="C76" s="169"/>
      <c r="D76" s="112">
        <f>COSTOS!D49</f>
        <v>0</v>
      </c>
      <c r="E76" s="100"/>
    </row>
    <row r="77" spans="2:5" ht="12.75">
      <c r="B77" s="168" t="s">
        <v>16</v>
      </c>
      <c r="C77" s="169"/>
      <c r="D77" s="112">
        <f>COSTOS!D50*rpcmoc</f>
        <v>0</v>
      </c>
      <c r="E77" s="100"/>
    </row>
    <row r="78" spans="2:5" ht="12.75">
      <c r="B78" s="168" t="s">
        <v>69</v>
      </c>
      <c r="C78" s="169"/>
      <c r="D78" s="112">
        <f>COSTOS!D51*rpcmosemi</f>
        <v>0</v>
      </c>
      <c r="E78" s="100"/>
    </row>
    <row r="79" spans="2:5" ht="12.75">
      <c r="B79" s="168" t="s">
        <v>70</v>
      </c>
      <c r="C79" s="169"/>
      <c r="D79" s="112">
        <f>COSTOS!D52*rpcmocu</f>
        <v>0</v>
      </c>
      <c r="E79" s="100"/>
    </row>
    <row r="80" spans="2:5" ht="12.75">
      <c r="B80" s="168" t="s">
        <v>71</v>
      </c>
      <c r="C80" s="169"/>
      <c r="D80" s="112">
        <f>COSTOS!D53*rpcmocr</f>
        <v>0</v>
      </c>
      <c r="E80" s="100"/>
    </row>
    <row r="81" spans="2:5" ht="12.75">
      <c r="B81" s="18" t="s">
        <v>73</v>
      </c>
      <c r="C81" s="54"/>
      <c r="D81" s="99">
        <f>SUM(D82:D87)</f>
        <v>0</v>
      </c>
      <c r="E81" s="100">
        <f>SUM(D81:D81)</f>
        <v>0</v>
      </c>
    </row>
    <row r="82" spans="2:5" ht="12.75">
      <c r="B82" s="168" t="s">
        <v>104</v>
      </c>
      <c r="C82" s="169"/>
      <c r="D82" s="112">
        <f>COSTOS!D55*rpcdivisa</f>
        <v>0</v>
      </c>
      <c r="E82" s="100"/>
    </row>
    <row r="83" spans="2:5" ht="12.75">
      <c r="B83" s="168" t="s">
        <v>77</v>
      </c>
      <c r="C83" s="169"/>
      <c r="D83" s="112">
        <f>COSTOS!D56</f>
        <v>0</v>
      </c>
      <c r="E83" s="100"/>
    </row>
    <row r="84" spans="2:5" ht="12.75">
      <c r="B84" s="168" t="s">
        <v>16</v>
      </c>
      <c r="C84" s="169"/>
      <c r="D84" s="112">
        <f>COSTOS!D57*rpcmoc</f>
        <v>0</v>
      </c>
      <c r="E84" s="100"/>
    </row>
    <row r="85" spans="2:5" ht="12.75">
      <c r="B85" s="168" t="s">
        <v>69</v>
      </c>
      <c r="C85" s="169"/>
      <c r="D85" s="112">
        <f>COSTOS!D58*rpcmosemi</f>
        <v>0</v>
      </c>
      <c r="E85" s="100"/>
    </row>
    <row r="86" spans="2:5" ht="12.75">
      <c r="B86" s="168" t="s">
        <v>70</v>
      </c>
      <c r="C86" s="169"/>
      <c r="D86" s="112">
        <f>COSTOS!D59*rpcmocu</f>
        <v>0</v>
      </c>
      <c r="E86" s="100"/>
    </row>
    <row r="87" spans="2:5" ht="12.75">
      <c r="B87" s="168" t="s">
        <v>71</v>
      </c>
      <c r="C87" s="169"/>
      <c r="D87" s="112">
        <f>COSTOS!D60*rpcmocr</f>
        <v>0</v>
      </c>
      <c r="E87" s="100"/>
    </row>
    <row r="88" spans="2:5" ht="12.75">
      <c r="B88" s="197" t="s">
        <v>75</v>
      </c>
      <c r="C88" s="198"/>
      <c r="D88" s="104">
        <f>D67+D74+D81</f>
        <v>0</v>
      </c>
      <c r="E88" s="105">
        <f>SUM(D88:D88)</f>
        <v>0</v>
      </c>
    </row>
    <row r="89" spans="2:5" ht="12.75">
      <c r="B89" s="199" t="s">
        <v>50</v>
      </c>
      <c r="C89" s="200"/>
      <c r="D89" s="54"/>
      <c r="E89" s="25"/>
    </row>
    <row r="90" spans="2:5" ht="12.75">
      <c r="B90" s="18" t="s">
        <v>68</v>
      </c>
      <c r="C90" s="17"/>
      <c r="D90" s="99">
        <f>SUM(D91:D96)</f>
        <v>0</v>
      </c>
      <c r="E90" s="100">
        <f>SUM(D90:D90)</f>
        <v>0</v>
      </c>
    </row>
    <row r="91" spans="2:5" ht="12.75">
      <c r="B91" s="168" t="s">
        <v>104</v>
      </c>
      <c r="C91" s="169"/>
      <c r="D91" s="112">
        <f>COSTOS!D64*rpcdivisa</f>
        <v>0</v>
      </c>
      <c r="E91" s="100"/>
    </row>
    <row r="92" spans="2:5" ht="12.75">
      <c r="B92" s="168" t="s">
        <v>77</v>
      </c>
      <c r="C92" s="169"/>
      <c r="D92" s="112">
        <f>COSTOS!D65</f>
        <v>0</v>
      </c>
      <c r="E92" s="100"/>
    </row>
    <row r="93" spans="2:5" ht="12.75">
      <c r="B93" s="168" t="s">
        <v>16</v>
      </c>
      <c r="C93" s="169"/>
      <c r="D93" s="112">
        <f>COSTOS!D66*rpcmoc</f>
        <v>0</v>
      </c>
      <c r="E93" s="100"/>
    </row>
    <row r="94" spans="2:5" ht="12.75">
      <c r="B94" s="168" t="s">
        <v>69</v>
      </c>
      <c r="C94" s="169"/>
      <c r="D94" s="112">
        <f>COSTOS!D67*rpcmosemi</f>
        <v>0</v>
      </c>
      <c r="E94" s="100"/>
    </row>
    <row r="95" spans="2:5" ht="12.75">
      <c r="B95" s="168" t="s">
        <v>70</v>
      </c>
      <c r="C95" s="169"/>
      <c r="D95" s="112">
        <f>COSTOS!D68*rpcmocu</f>
        <v>0</v>
      </c>
      <c r="E95" s="100"/>
    </row>
    <row r="96" spans="2:5" ht="12.75">
      <c r="B96" s="168" t="s">
        <v>71</v>
      </c>
      <c r="C96" s="169"/>
      <c r="D96" s="112">
        <f>COSTOS!D69*rpcmocr</f>
        <v>0</v>
      </c>
      <c r="E96" s="100"/>
    </row>
    <row r="97" spans="2:5" ht="12.75">
      <c r="B97" s="176" t="s">
        <v>72</v>
      </c>
      <c r="C97" s="177"/>
      <c r="D97" s="102">
        <f>SUM(D98:D103)</f>
        <v>0</v>
      </c>
      <c r="E97" s="100">
        <f>SUM(D97:D97)</f>
        <v>0</v>
      </c>
    </row>
    <row r="98" spans="2:5" ht="12.75">
      <c r="B98" s="168" t="s">
        <v>104</v>
      </c>
      <c r="C98" s="169"/>
      <c r="D98" s="112">
        <f>COSTOS!D71*rpcdivisa</f>
        <v>0</v>
      </c>
      <c r="E98" s="100"/>
    </row>
    <row r="99" spans="2:5" ht="12.75">
      <c r="B99" s="168" t="s">
        <v>77</v>
      </c>
      <c r="C99" s="169"/>
      <c r="D99" s="112">
        <f>COSTOS!D72</f>
        <v>0</v>
      </c>
      <c r="E99" s="100"/>
    </row>
    <row r="100" spans="2:5" ht="12.75">
      <c r="B100" s="168" t="s">
        <v>16</v>
      </c>
      <c r="C100" s="169"/>
      <c r="D100" s="112">
        <f>COSTOS!D73*rpcmoc</f>
        <v>0</v>
      </c>
      <c r="E100" s="100"/>
    </row>
    <row r="101" spans="2:5" ht="12.75">
      <c r="B101" s="168" t="s">
        <v>69</v>
      </c>
      <c r="C101" s="169"/>
      <c r="D101" s="112">
        <f>COSTOS!D74*rpcmosemi</f>
        <v>0</v>
      </c>
      <c r="E101" s="100"/>
    </row>
    <row r="102" spans="2:5" ht="12.75">
      <c r="B102" s="168" t="s">
        <v>70</v>
      </c>
      <c r="C102" s="169"/>
      <c r="D102" s="112">
        <f>COSTOS!D75*rpcmocu</f>
        <v>0</v>
      </c>
      <c r="E102" s="100"/>
    </row>
    <row r="103" spans="2:5" ht="12.75">
      <c r="B103" s="168" t="s">
        <v>71</v>
      </c>
      <c r="C103" s="169"/>
      <c r="D103" s="112">
        <f>COSTOS!D76*rpcmocr</f>
        <v>0</v>
      </c>
      <c r="E103" s="100"/>
    </row>
    <row r="104" spans="2:5" ht="12.75">
      <c r="B104" s="18" t="s">
        <v>73</v>
      </c>
      <c r="C104" s="54"/>
      <c r="D104" s="99">
        <f>SUM(D105:D110)</f>
        <v>0</v>
      </c>
      <c r="E104" s="100">
        <f>SUM(D104:D104)</f>
        <v>0</v>
      </c>
    </row>
    <row r="105" spans="2:5" ht="12.75">
      <c r="B105" s="168" t="s">
        <v>104</v>
      </c>
      <c r="C105" s="169"/>
      <c r="D105" s="112">
        <f>COSTOS!D78*rpcdivisa</f>
        <v>0</v>
      </c>
      <c r="E105" s="100"/>
    </row>
    <row r="106" spans="2:5" ht="12.75">
      <c r="B106" s="168" t="s">
        <v>77</v>
      </c>
      <c r="C106" s="169"/>
      <c r="D106" s="112">
        <f>COSTOS!D79</f>
        <v>0</v>
      </c>
      <c r="E106" s="100"/>
    </row>
    <row r="107" spans="2:5" ht="12.75">
      <c r="B107" s="168" t="s">
        <v>16</v>
      </c>
      <c r="C107" s="169"/>
      <c r="D107" s="112">
        <f>COSTOS!D80*rpcmoc</f>
        <v>0</v>
      </c>
      <c r="E107" s="100"/>
    </row>
    <row r="108" spans="2:5" ht="12.75">
      <c r="B108" s="168" t="s">
        <v>69</v>
      </c>
      <c r="C108" s="169"/>
      <c r="D108" s="112">
        <f>COSTOS!D81*rpcmosemi</f>
        <v>0</v>
      </c>
      <c r="E108" s="100"/>
    </row>
    <row r="109" spans="2:5" ht="12.75">
      <c r="B109" s="168" t="s">
        <v>70</v>
      </c>
      <c r="C109" s="169"/>
      <c r="D109" s="112">
        <f>COSTOS!D82*rpcmocu</f>
        <v>0</v>
      </c>
      <c r="E109" s="100"/>
    </row>
    <row r="110" spans="2:5" ht="12.75">
      <c r="B110" s="168" t="s">
        <v>71</v>
      </c>
      <c r="C110" s="169"/>
      <c r="D110" s="112">
        <f>COSTOS!D83*rpcmocr</f>
        <v>0</v>
      </c>
      <c r="E110" s="100"/>
    </row>
    <row r="111" spans="2:5" ht="13.5" thickBot="1">
      <c r="B111" s="203" t="s">
        <v>74</v>
      </c>
      <c r="C111" s="204"/>
      <c r="D111" s="108">
        <f>D90+D97+D104</f>
        <v>0</v>
      </c>
      <c r="E111" s="109">
        <f>SUM(D111:D111)</f>
        <v>0</v>
      </c>
    </row>
    <row r="112" spans="2:5" ht="13.5" thickBot="1">
      <c r="B112" s="205"/>
      <c r="C112" s="205"/>
      <c r="D112" s="59"/>
      <c r="E112" s="60"/>
    </row>
    <row r="113" spans="2:5" ht="13.5" thickBot="1">
      <c r="B113" s="182" t="s">
        <v>10</v>
      </c>
      <c r="C113" s="183"/>
      <c r="D113" s="113">
        <f>D65+D88+D111</f>
        <v>0</v>
      </c>
      <c r="E113" s="114">
        <f>SUM(D113:D113)</f>
        <v>0</v>
      </c>
    </row>
    <row r="114" spans="4:5" ht="13.5" thickBot="1">
      <c r="D114" s="22"/>
      <c r="E114" s="22"/>
    </row>
    <row r="115" spans="2:4" ht="13.5" thickBot="1">
      <c r="B115" s="188" t="s">
        <v>109</v>
      </c>
      <c r="C115" s="202"/>
      <c r="D115" s="80">
        <f>E113</f>
        <v>0</v>
      </c>
    </row>
    <row r="116" ht="13.5" thickBot="1"/>
    <row r="117" spans="2:5" ht="13.5" thickBot="1">
      <c r="B117" s="190" t="s">
        <v>108</v>
      </c>
      <c r="C117" s="191"/>
      <c r="D117" s="151" t="s">
        <v>19</v>
      </c>
      <c r="E117" s="79" t="s">
        <v>11</v>
      </c>
    </row>
    <row r="118" spans="2:5" ht="13.5" thickBot="1">
      <c r="B118" s="192" t="s">
        <v>48</v>
      </c>
      <c r="C118" s="193"/>
      <c r="D118" s="152">
        <f>E65</f>
        <v>0</v>
      </c>
      <c r="E118" s="90">
        <f>-PMT(interes,años1,vacsm1)</f>
        <v>0</v>
      </c>
    </row>
    <row r="119" spans="2:5" ht="13.5" thickBot="1">
      <c r="B119" s="188" t="s">
        <v>49</v>
      </c>
      <c r="C119" s="189"/>
      <c r="D119" s="90">
        <f>E88</f>
        <v>0</v>
      </c>
      <c r="E119" s="121">
        <f>-PMT(interes,años1,vacsm2)</f>
        <v>0</v>
      </c>
    </row>
    <row r="120" spans="2:5" ht="13.5" thickBot="1">
      <c r="B120" s="188" t="s">
        <v>50</v>
      </c>
      <c r="C120" s="189"/>
      <c r="D120" s="90">
        <f>E111</f>
        <v>0</v>
      </c>
      <c r="E120" s="121">
        <f>-PMT(interes,años1,vacsm3)</f>
        <v>0</v>
      </c>
    </row>
  </sheetData>
  <sheetProtection sheet="1" objects="1" scenarios="1"/>
  <mergeCells count="79">
    <mergeCell ref="B8:C8"/>
    <mergeCell ref="B9:C9"/>
    <mergeCell ref="B10:C10"/>
    <mergeCell ref="B103:C103"/>
    <mergeCell ref="B96:C96"/>
    <mergeCell ref="B97:C97"/>
    <mergeCell ref="B80:C80"/>
    <mergeCell ref="B82:C82"/>
    <mergeCell ref="B91:C91"/>
    <mergeCell ref="B83:C83"/>
    <mergeCell ref="D40:E40"/>
    <mergeCell ref="B107:C107"/>
    <mergeCell ref="B108:C108"/>
    <mergeCell ref="B109:C109"/>
    <mergeCell ref="B94:C94"/>
    <mergeCell ref="B95:C95"/>
    <mergeCell ref="B102:C102"/>
    <mergeCell ref="B75:C75"/>
    <mergeCell ref="B77:C77"/>
    <mergeCell ref="B78:C78"/>
    <mergeCell ref="B115:C115"/>
    <mergeCell ref="B101:C101"/>
    <mergeCell ref="B98:C98"/>
    <mergeCell ref="B105:C105"/>
    <mergeCell ref="B100:C100"/>
    <mergeCell ref="B110:C110"/>
    <mergeCell ref="B111:C111"/>
    <mergeCell ref="B112:C112"/>
    <mergeCell ref="B79:C79"/>
    <mergeCell ref="B71:C71"/>
    <mergeCell ref="B72:C72"/>
    <mergeCell ref="B73:C73"/>
    <mergeCell ref="B74:C74"/>
    <mergeCell ref="B65:C65"/>
    <mergeCell ref="B66:C66"/>
    <mergeCell ref="B68:C68"/>
    <mergeCell ref="B70:C70"/>
    <mergeCell ref="B63:C63"/>
    <mergeCell ref="B62:C62"/>
    <mergeCell ref="B61:C61"/>
    <mergeCell ref="B64:C64"/>
    <mergeCell ref="E41:E42"/>
    <mergeCell ref="B43:C43"/>
    <mergeCell ref="B45:C45"/>
    <mergeCell ref="B46:C46"/>
    <mergeCell ref="B92:C92"/>
    <mergeCell ref="B99:C99"/>
    <mergeCell ref="B106:C106"/>
    <mergeCell ref="B84:C84"/>
    <mergeCell ref="B85:C85"/>
    <mergeCell ref="B86:C86"/>
    <mergeCell ref="B87:C87"/>
    <mergeCell ref="B88:C88"/>
    <mergeCell ref="B89:C89"/>
    <mergeCell ref="B93:C93"/>
    <mergeCell ref="B54:C54"/>
    <mergeCell ref="B53:C53"/>
    <mergeCell ref="B11:C11"/>
    <mergeCell ref="B12:C12"/>
    <mergeCell ref="B13:C13"/>
    <mergeCell ref="B40:C42"/>
    <mergeCell ref="B47:C47"/>
    <mergeCell ref="B48:C48"/>
    <mergeCell ref="B49:C49"/>
    <mergeCell ref="B50:C50"/>
    <mergeCell ref="B51:C51"/>
    <mergeCell ref="B113:C113"/>
    <mergeCell ref="B60:C60"/>
    <mergeCell ref="B69:C69"/>
    <mergeCell ref="B76:C76"/>
    <mergeCell ref="B55:C55"/>
    <mergeCell ref="B56:C56"/>
    <mergeCell ref="B57:C57"/>
    <mergeCell ref="B59:C59"/>
    <mergeCell ref="B52:C52"/>
    <mergeCell ref="B119:C119"/>
    <mergeCell ref="B120:C120"/>
    <mergeCell ref="B117:C117"/>
    <mergeCell ref="B118:C118"/>
  </mergeCells>
  <printOptions horizontalCentered="1"/>
  <pageMargins left="0.75" right="0.75" top="1" bottom="1" header="0.5118110236220472" footer="0.5118110236220472"/>
  <pageSetup fitToHeight="4" horizontalDpi="360" verticalDpi="360" orientation="portrait" scale="91" r:id="rId4"/>
  <headerFooter alignWithMargins="0">
    <oddFooter>&amp;L&amp;D&amp;R&amp;P de &amp;N</oddFooter>
  </headerFooter>
  <rowBreaks count="2" manualBreakCount="2">
    <brk id="38" max="255" man="1"/>
    <brk id="88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M28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3.7109375" style="0" customWidth="1"/>
    <col min="2" max="2" width="21.8515625" style="0" customWidth="1"/>
    <col min="3" max="13" width="13.28125" style="0" customWidth="1"/>
    <col min="14" max="16384" width="9.140625" style="0" customWidth="1"/>
  </cols>
  <sheetData>
    <row r="1" spans="1:91" ht="18" customHeight="1">
      <c r="A1" s="3"/>
      <c r="B1" s="35"/>
      <c r="C1" s="3"/>
      <c r="D1" s="3"/>
      <c r="E1" s="3"/>
      <c r="F1" s="3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18.75">
      <c r="A2" s="3"/>
      <c r="B2" s="3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 ht="14.25" customHeight="1">
      <c r="A3" s="3"/>
      <c r="B3" s="3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ht="12.75">
      <c r="A4" s="3"/>
    </row>
    <row r="5" ht="15.75" thickBot="1">
      <c r="B5" s="44" t="s">
        <v>105</v>
      </c>
    </row>
    <row r="6" spans="2:6" ht="12.75">
      <c r="B6" s="216" t="s">
        <v>12</v>
      </c>
      <c r="C6" s="217"/>
      <c r="D6" s="217" t="s">
        <v>13</v>
      </c>
      <c r="E6" s="217"/>
      <c r="F6" s="220"/>
    </row>
    <row r="7" spans="2:6" ht="12.75">
      <c r="B7" s="218"/>
      <c r="C7" s="219"/>
      <c r="D7" s="12" t="s">
        <v>78</v>
      </c>
      <c r="E7" s="12" t="s">
        <v>79</v>
      </c>
      <c r="F7" s="62" t="s">
        <v>80</v>
      </c>
    </row>
    <row r="8" spans="2:8" ht="12.75">
      <c r="B8" s="212" t="s">
        <v>106</v>
      </c>
      <c r="C8" s="213"/>
      <c r="D8" s="143">
        <f>ieimeta1</f>
        <v>0</v>
      </c>
      <c r="E8" s="143">
        <f>ieimeta2</f>
        <v>0</v>
      </c>
      <c r="F8" s="144">
        <f>ieimeta3</f>
        <v>0</v>
      </c>
      <c r="G8" s="22"/>
      <c r="H8" s="22"/>
    </row>
    <row r="9" spans="2:8" ht="12.75">
      <c r="B9" s="212" t="s">
        <v>107</v>
      </c>
      <c r="C9" s="213"/>
      <c r="D9" s="143">
        <f>iefmeta1</f>
        <v>0</v>
      </c>
      <c r="E9" s="143">
        <f>iefmeta2</f>
        <v>0</v>
      </c>
      <c r="F9" s="144">
        <f>iefmeta3</f>
        <v>0</v>
      </c>
      <c r="G9" s="22"/>
      <c r="H9" s="22"/>
    </row>
    <row r="10" spans="2:8" ht="13.5" thickBot="1">
      <c r="B10" s="221" t="s">
        <v>138</v>
      </c>
      <c r="C10" s="222"/>
      <c r="D10" s="145">
        <f>ABS(D8-D9)</f>
        <v>0</v>
      </c>
      <c r="E10" s="145">
        <f>ABS(E8-E9)</f>
        <v>0</v>
      </c>
      <c r="F10" s="146">
        <f>ABS(F8-F9)</f>
        <v>0</v>
      </c>
      <c r="G10" s="22"/>
      <c r="H10" s="22"/>
    </row>
    <row r="12" ht="15.75" thickBot="1">
      <c r="B12" s="44" t="s">
        <v>100</v>
      </c>
    </row>
    <row r="13" spans="2:13" ht="16.5" customHeight="1">
      <c r="B13" s="216" t="s">
        <v>12</v>
      </c>
      <c r="C13" s="217"/>
      <c r="D13" s="217" t="s">
        <v>13</v>
      </c>
      <c r="E13" s="217"/>
      <c r="F13" s="220"/>
      <c r="G13" s="39"/>
      <c r="H13" s="39"/>
      <c r="I13" s="1"/>
      <c r="J13" s="1"/>
      <c r="K13" s="1"/>
      <c r="L13" s="1"/>
      <c r="M13" s="1"/>
    </row>
    <row r="14" spans="2:13" ht="15.75">
      <c r="B14" s="218"/>
      <c r="C14" s="219"/>
      <c r="D14" s="12" t="s">
        <v>78</v>
      </c>
      <c r="E14" s="12" t="s">
        <v>79</v>
      </c>
      <c r="F14" s="62" t="s">
        <v>80</v>
      </c>
      <c r="G14" s="39"/>
      <c r="H14" s="39"/>
      <c r="I14" s="1"/>
      <c r="J14" s="1"/>
      <c r="K14" s="1"/>
      <c r="L14" s="1"/>
      <c r="M14" s="1"/>
    </row>
    <row r="15" spans="2:6" ht="12.75">
      <c r="B15" s="212" t="s">
        <v>11</v>
      </c>
      <c r="C15" s="213"/>
      <c r="D15" s="147">
        <f>caesm1</f>
        <v>0</v>
      </c>
      <c r="E15" s="147">
        <f>caesm2</f>
        <v>0</v>
      </c>
      <c r="F15" s="148">
        <f>caesm3</f>
        <v>0</v>
      </c>
    </row>
    <row r="16" spans="2:6" ht="13.5" thickBot="1">
      <c r="B16" s="214" t="s">
        <v>141</v>
      </c>
      <c r="C16" s="215"/>
      <c r="D16" s="149">
        <f>IF(delta1&gt;0,caesm1/delta1,0)</f>
        <v>0</v>
      </c>
      <c r="E16" s="149">
        <f>IF(delta2&gt;0,caesm2/delta2,0)</f>
        <v>0</v>
      </c>
      <c r="F16" s="150">
        <f>IF(delta3&gt;0,caesm3/delta3,0)</f>
        <v>0</v>
      </c>
    </row>
    <row r="19" ht="20.25">
      <c r="B19" s="134" t="s">
        <v>158</v>
      </c>
    </row>
    <row r="20" spans="2:8" ht="12.75" customHeight="1" hidden="1">
      <c r="B20" s="223" t="s">
        <v>155</v>
      </c>
      <c r="C20" s="229" t="s">
        <v>147</v>
      </c>
      <c r="D20" s="226"/>
      <c r="E20" s="225" t="s">
        <v>148</v>
      </c>
      <c r="F20" s="226"/>
      <c r="G20" s="225" t="s">
        <v>149</v>
      </c>
      <c r="H20" s="226"/>
    </row>
    <row r="21" spans="2:8" ht="12.75" hidden="1">
      <c r="B21" s="224"/>
      <c r="C21" s="230"/>
      <c r="D21" s="228"/>
      <c r="E21" s="227"/>
      <c r="F21" s="228"/>
      <c r="G21" s="227"/>
      <c r="H21" s="228"/>
    </row>
    <row r="22" spans="2:8" ht="12.75" hidden="1">
      <c r="B22" s="140" t="s">
        <v>108</v>
      </c>
      <c r="C22" s="136" t="s">
        <v>145</v>
      </c>
      <c r="D22" s="135" t="s">
        <v>146</v>
      </c>
      <c r="E22" s="135" t="s">
        <v>145</v>
      </c>
      <c r="F22" s="135" t="s">
        <v>146</v>
      </c>
      <c r="G22" s="135" t="s">
        <v>145</v>
      </c>
      <c r="H22" s="135" t="s">
        <v>146</v>
      </c>
    </row>
    <row r="23" spans="2:8" ht="12.75" customHeight="1" hidden="1">
      <c r="B23" s="141" t="s">
        <v>156</v>
      </c>
      <c r="C23" s="142">
        <v>101.69</v>
      </c>
      <c r="D23" s="142">
        <v>54.17</v>
      </c>
      <c r="E23" s="142">
        <v>122.57</v>
      </c>
      <c r="F23" s="142">
        <v>42.9</v>
      </c>
      <c r="G23" s="142">
        <v>133.01</v>
      </c>
      <c r="H23" s="142">
        <v>11.86</v>
      </c>
    </row>
    <row r="24" spans="2:8" ht="12.75" hidden="1">
      <c r="B24" s="137" t="s">
        <v>150</v>
      </c>
      <c r="C24" s="142">
        <v>13503.58</v>
      </c>
      <c r="D24" s="142">
        <v>280.56</v>
      </c>
      <c r="E24" s="142">
        <v>2622.99</v>
      </c>
      <c r="F24" s="142">
        <v>1049.78</v>
      </c>
      <c r="G24" s="142"/>
      <c r="H24" s="142"/>
    </row>
    <row r="25" spans="2:8" ht="12.75" hidden="1">
      <c r="B25" s="138" t="s">
        <v>151</v>
      </c>
      <c r="C25" s="142">
        <v>143.27</v>
      </c>
      <c r="D25" s="142">
        <v>21.14</v>
      </c>
      <c r="E25" s="142"/>
      <c r="F25" s="142"/>
      <c r="G25" s="142"/>
      <c r="H25" s="142"/>
    </row>
    <row r="26" spans="2:8" ht="12.75" customHeight="1" hidden="1">
      <c r="B26" s="139" t="s">
        <v>152</v>
      </c>
      <c r="C26" s="142">
        <v>16.198</v>
      </c>
      <c r="D26" s="142" t="s">
        <v>157</v>
      </c>
      <c r="E26" s="142"/>
      <c r="F26" s="142"/>
      <c r="G26" s="142"/>
      <c r="H26" s="142"/>
    </row>
    <row r="27" spans="2:8" ht="12.75" hidden="1">
      <c r="B27" s="139" t="s">
        <v>153</v>
      </c>
      <c r="C27" s="142">
        <v>2.4</v>
      </c>
      <c r="D27" s="142">
        <v>3.6</v>
      </c>
      <c r="E27" s="142"/>
      <c r="F27" s="142"/>
      <c r="G27" s="142"/>
      <c r="H27" s="142"/>
    </row>
    <row r="28" spans="2:8" ht="12.75" hidden="1">
      <c r="B28" s="139" t="s">
        <v>154</v>
      </c>
      <c r="C28" s="142">
        <v>341600</v>
      </c>
      <c r="D28" s="142">
        <v>512400</v>
      </c>
      <c r="E28" s="142"/>
      <c r="F28" s="142"/>
      <c r="G28" s="142"/>
      <c r="H28" s="142"/>
    </row>
  </sheetData>
  <sheetProtection sheet="1" objects="1" scenarios="1"/>
  <mergeCells count="13">
    <mergeCell ref="B20:B21"/>
    <mergeCell ref="G20:H21"/>
    <mergeCell ref="C20:D21"/>
    <mergeCell ref="E20:F21"/>
    <mergeCell ref="B15:C15"/>
    <mergeCell ref="B16:C16"/>
    <mergeCell ref="B6:C7"/>
    <mergeCell ref="D6:F6"/>
    <mergeCell ref="B9:C9"/>
    <mergeCell ref="B8:C8"/>
    <mergeCell ref="B10:C10"/>
    <mergeCell ref="B13:C14"/>
    <mergeCell ref="D13:F13"/>
  </mergeCells>
  <printOptions horizontalCentered="1"/>
  <pageMargins left="0.75" right="0.75" top="1" bottom="1" header="0.5118110236220472" footer="0.5118110236220472"/>
  <pageSetup horizontalDpi="300" verticalDpi="300" orientation="landscape" r:id="rId4"/>
  <headerFooter alignWithMargins="0">
    <oddFooter>&amp;L&amp;D&amp;R&amp;P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D15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3.7109375" style="0" customWidth="1"/>
    <col min="2" max="2" width="27.8515625" style="0" customWidth="1"/>
    <col min="3" max="12" width="10.7109375" style="0" customWidth="1"/>
    <col min="13" max="16384" width="9.140625" style="0" customWidth="1"/>
  </cols>
  <sheetData>
    <row r="1" spans="1:56" ht="16.5" customHeight="1">
      <c r="A1" s="3"/>
      <c r="B1" s="35"/>
      <c r="C1" s="3"/>
      <c r="D1" s="3"/>
      <c r="E1" s="36"/>
      <c r="F1" s="3"/>
      <c r="G1" s="3"/>
      <c r="H1" s="3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8.75">
      <c r="A2" s="3"/>
      <c r="B2" s="3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/>
      <c r="B3" s="3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5" ht="21.75" customHeight="1">
      <c r="B5" s="9" t="s">
        <v>119</v>
      </c>
    </row>
    <row r="6" ht="13.5" thickBot="1"/>
    <row r="7" spans="2:12" ht="13.5" thickBot="1">
      <c r="B7" s="234" t="s">
        <v>111</v>
      </c>
      <c r="C7" s="232" t="s">
        <v>123</v>
      </c>
      <c r="D7" s="232"/>
      <c r="E7" s="232"/>
      <c r="F7" s="232"/>
      <c r="G7" s="232"/>
      <c r="H7" s="233"/>
      <c r="I7" s="231" t="s">
        <v>124</v>
      </c>
      <c r="J7" s="232"/>
      <c r="K7" s="233"/>
      <c r="L7" s="234" t="s">
        <v>125</v>
      </c>
    </row>
    <row r="8" spans="2:12" ht="40.5" customHeight="1" thickBot="1">
      <c r="B8" s="235"/>
      <c r="C8" s="98" t="s">
        <v>126</v>
      </c>
      <c r="D8" s="81" t="s">
        <v>127</v>
      </c>
      <c r="E8" s="81" t="s">
        <v>142</v>
      </c>
      <c r="F8" s="81" t="s">
        <v>128</v>
      </c>
      <c r="G8" s="81" t="s">
        <v>129</v>
      </c>
      <c r="H8" s="82" t="s">
        <v>132</v>
      </c>
      <c r="I8" s="81" t="s">
        <v>130</v>
      </c>
      <c r="J8" s="82" t="s">
        <v>112</v>
      </c>
      <c r="K8" s="82" t="s">
        <v>131</v>
      </c>
      <c r="L8" s="235"/>
    </row>
    <row r="9" spans="2:12" ht="12.75">
      <c r="B9" s="94" t="s">
        <v>113</v>
      </c>
      <c r="C9" s="91"/>
      <c r="D9" s="91"/>
      <c r="E9" s="91"/>
      <c r="F9" s="91"/>
      <c r="G9" s="91"/>
      <c r="H9" s="61">
        <f aca="true" t="shared" si="0" ref="H9:H14">SUM(C9:G9)</f>
        <v>0</v>
      </c>
      <c r="I9" s="91"/>
      <c r="J9" s="91"/>
      <c r="K9" s="61">
        <f aca="true" t="shared" si="1" ref="K9:K14">SUM(I9:J9)</f>
        <v>0</v>
      </c>
      <c r="L9" s="61">
        <f aca="true" t="shared" si="2" ref="L9:L14">H9+K9</f>
        <v>0</v>
      </c>
    </row>
    <row r="10" spans="2:12" ht="12.75">
      <c r="B10" s="95" t="s">
        <v>114</v>
      </c>
      <c r="C10" s="91"/>
      <c r="D10" s="92"/>
      <c r="E10" s="92"/>
      <c r="F10" s="92"/>
      <c r="G10" s="92"/>
      <c r="H10" s="61">
        <f t="shared" si="0"/>
        <v>0</v>
      </c>
      <c r="I10" s="92"/>
      <c r="J10" s="92"/>
      <c r="K10" s="61">
        <f t="shared" si="1"/>
        <v>0</v>
      </c>
      <c r="L10" s="61">
        <f t="shared" si="2"/>
        <v>0</v>
      </c>
    </row>
    <row r="11" spans="2:12" ht="12.75">
      <c r="B11" s="95" t="s">
        <v>115</v>
      </c>
      <c r="C11" s="91"/>
      <c r="D11" s="92"/>
      <c r="E11" s="92"/>
      <c r="F11" s="92"/>
      <c r="G11" s="92"/>
      <c r="H11" s="61">
        <f t="shared" si="0"/>
        <v>0</v>
      </c>
      <c r="I11" s="92"/>
      <c r="J11" s="92"/>
      <c r="K11" s="61">
        <f t="shared" si="1"/>
        <v>0</v>
      </c>
      <c r="L11" s="61">
        <f t="shared" si="2"/>
        <v>0</v>
      </c>
    </row>
    <row r="12" spans="2:12" ht="12.75">
      <c r="B12" s="95" t="s">
        <v>116</v>
      </c>
      <c r="C12" s="91"/>
      <c r="D12" s="92"/>
      <c r="E12" s="92"/>
      <c r="F12" s="92"/>
      <c r="G12" s="92"/>
      <c r="H12" s="61">
        <f t="shared" si="0"/>
        <v>0</v>
      </c>
      <c r="I12" s="92"/>
      <c r="J12" s="92"/>
      <c r="K12" s="61">
        <f t="shared" si="1"/>
        <v>0</v>
      </c>
      <c r="L12" s="61">
        <f t="shared" si="2"/>
        <v>0</v>
      </c>
    </row>
    <row r="13" spans="2:12" ht="12.75">
      <c r="B13" s="95" t="s">
        <v>117</v>
      </c>
      <c r="C13" s="91"/>
      <c r="D13" s="92"/>
      <c r="E13" s="92"/>
      <c r="F13" s="92"/>
      <c r="G13" s="92"/>
      <c r="H13" s="61">
        <f t="shared" si="0"/>
        <v>0</v>
      </c>
      <c r="I13" s="92"/>
      <c r="J13" s="92"/>
      <c r="K13" s="61">
        <f t="shared" si="1"/>
        <v>0</v>
      </c>
      <c r="L13" s="61">
        <f t="shared" si="2"/>
        <v>0</v>
      </c>
    </row>
    <row r="14" spans="2:12" ht="13.5" thickBot="1">
      <c r="B14" s="96" t="s">
        <v>118</v>
      </c>
      <c r="C14" s="91"/>
      <c r="D14" s="93"/>
      <c r="E14" s="93"/>
      <c r="F14" s="93"/>
      <c r="G14" s="93"/>
      <c r="H14" s="61">
        <f t="shared" si="0"/>
        <v>0</v>
      </c>
      <c r="I14" s="93"/>
      <c r="J14" s="93"/>
      <c r="K14" s="61">
        <f t="shared" si="1"/>
        <v>0</v>
      </c>
      <c r="L14" s="61">
        <f t="shared" si="2"/>
        <v>0</v>
      </c>
    </row>
    <row r="15" spans="2:12" ht="13.5" thickBot="1">
      <c r="B15" s="97" t="s">
        <v>10</v>
      </c>
      <c r="C15" s="61">
        <f aca="true" t="shared" si="3" ref="C15:L15">SUM(C9:C14)</f>
        <v>0</v>
      </c>
      <c r="D15" s="61">
        <f t="shared" si="3"/>
        <v>0</v>
      </c>
      <c r="E15" s="61">
        <f t="shared" si="3"/>
        <v>0</v>
      </c>
      <c r="F15" s="61">
        <f t="shared" si="3"/>
        <v>0</v>
      </c>
      <c r="G15" s="61">
        <f t="shared" si="3"/>
        <v>0</v>
      </c>
      <c r="H15" s="61">
        <f t="shared" si="3"/>
        <v>0</v>
      </c>
      <c r="I15" s="61">
        <f t="shared" si="3"/>
        <v>0</v>
      </c>
      <c r="J15" s="61">
        <f t="shared" si="3"/>
        <v>0</v>
      </c>
      <c r="K15" s="61">
        <f t="shared" si="3"/>
        <v>0</v>
      </c>
      <c r="L15" s="61">
        <f t="shared" si="3"/>
        <v>0</v>
      </c>
    </row>
  </sheetData>
  <sheetProtection sheet="1" objects="1" scenarios="1"/>
  <mergeCells count="4">
    <mergeCell ref="I7:K7"/>
    <mergeCell ref="L7:L8"/>
    <mergeCell ref="B7:B8"/>
    <mergeCell ref="C7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4" r:id="rId3"/>
  <headerFooter alignWithMargins="0">
    <oddFooter>&amp;L&amp;D&amp;R&amp;P de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J30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9.140625" style="0" customWidth="1"/>
    <col min="3" max="3" width="16.421875" style="0" customWidth="1"/>
    <col min="4" max="4" width="13.8515625" style="0" customWidth="1"/>
    <col min="5" max="5" width="11.7109375" style="0" customWidth="1"/>
    <col min="6" max="6" width="6.28125" style="0" customWidth="1"/>
    <col min="7" max="9" width="9.140625" style="0" customWidth="1"/>
    <col min="10" max="10" width="5.7109375" style="0" customWidth="1"/>
    <col min="11" max="11" width="11.28125" style="0" customWidth="1"/>
    <col min="12" max="16384" width="9.140625" style="0" customWidth="1"/>
  </cols>
  <sheetData>
    <row r="1" spans="1:62" ht="16.5" customHeight="1">
      <c r="A1" s="3"/>
      <c r="B1" s="35"/>
      <c r="C1" s="3"/>
      <c r="D1" s="3"/>
      <c r="E1" s="36"/>
      <c r="F1" s="3"/>
      <c r="G1" s="3"/>
      <c r="H1" s="3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18.75">
      <c r="A2" s="3"/>
      <c r="B2" s="3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8">
      <c r="A3" s="3"/>
      <c r="B3" s="3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6" ht="18">
      <c r="B6" s="9" t="s">
        <v>89</v>
      </c>
    </row>
    <row r="7" ht="19.5">
      <c r="B7" s="8"/>
    </row>
    <row r="8" spans="2:6" ht="22.5" customHeight="1">
      <c r="B8" s="26"/>
      <c r="F8" s="10"/>
    </row>
    <row r="9" ht="16.5" thickBot="1">
      <c r="B9" s="46" t="s">
        <v>82</v>
      </c>
    </row>
    <row r="10" spans="2:11" ht="12.75">
      <c r="B10" s="216" t="s">
        <v>17</v>
      </c>
      <c r="C10" s="217"/>
      <c r="D10" s="247" t="s">
        <v>15</v>
      </c>
      <c r="E10" s="249" t="s">
        <v>18</v>
      </c>
      <c r="G10" s="240" t="s">
        <v>86</v>
      </c>
      <c r="H10" s="241"/>
      <c r="I10" s="241"/>
      <c r="J10" s="242"/>
      <c r="K10" s="238" t="s">
        <v>13</v>
      </c>
    </row>
    <row r="11" spans="2:11" ht="12.75">
      <c r="B11" s="218"/>
      <c r="C11" s="219"/>
      <c r="D11" s="248"/>
      <c r="E11" s="250"/>
      <c r="G11" s="243"/>
      <c r="H11" s="244"/>
      <c r="I11" s="244"/>
      <c r="J11" s="245"/>
      <c r="K11" s="239"/>
    </row>
    <row r="12" spans="2:11" ht="13.5" customHeight="1" thickBot="1">
      <c r="B12" s="236" t="s">
        <v>85</v>
      </c>
      <c r="C12" s="237"/>
      <c r="D12" s="68">
        <f>celda3b</f>
        <v>0</v>
      </c>
      <c r="E12" s="120">
        <v>1</v>
      </c>
      <c r="G12" s="251" t="s">
        <v>110</v>
      </c>
      <c r="H12" s="252"/>
      <c r="I12" s="252"/>
      <c r="J12" s="253"/>
      <c r="K12" s="118"/>
    </row>
    <row r="13" spans="2:11" ht="13.5" thickBot="1">
      <c r="B13" s="236" t="s">
        <v>137</v>
      </c>
      <c r="C13" s="237"/>
      <c r="D13" s="68">
        <f>celda3c</f>
        <v>0</v>
      </c>
      <c r="E13" s="120">
        <v>1</v>
      </c>
      <c r="G13" s="246"/>
      <c r="H13" s="246"/>
      <c r="I13" s="246"/>
      <c r="J13" s="246"/>
      <c r="K13" s="67"/>
    </row>
    <row r="14" spans="2:5" ht="13.5" thickBot="1">
      <c r="B14" s="236" t="s">
        <v>136</v>
      </c>
      <c r="C14" s="237"/>
      <c r="D14" s="68">
        <f>celda3d</f>
        <v>0</v>
      </c>
      <c r="E14" s="120">
        <v>1</v>
      </c>
    </row>
    <row r="15" spans="2:6" ht="22.5" customHeight="1">
      <c r="B15" s="26"/>
      <c r="F15" s="10"/>
    </row>
    <row r="16" spans="2:6" ht="22.5" customHeight="1">
      <c r="B16" s="26"/>
      <c r="F16" s="10"/>
    </row>
    <row r="17" ht="16.5" thickBot="1">
      <c r="B17" s="46" t="s">
        <v>83</v>
      </c>
    </row>
    <row r="18" spans="2:11" ht="12.75" customHeight="1">
      <c r="B18" s="216" t="s">
        <v>17</v>
      </c>
      <c r="C18" s="217"/>
      <c r="D18" s="247" t="s">
        <v>15</v>
      </c>
      <c r="E18" s="249" t="s">
        <v>18</v>
      </c>
      <c r="G18" s="240" t="s">
        <v>87</v>
      </c>
      <c r="H18" s="241"/>
      <c r="I18" s="241"/>
      <c r="J18" s="242"/>
      <c r="K18" s="238" t="s">
        <v>13</v>
      </c>
    </row>
    <row r="19" spans="2:11" ht="12.75">
      <c r="B19" s="218"/>
      <c r="C19" s="219"/>
      <c r="D19" s="248"/>
      <c r="E19" s="250"/>
      <c r="G19" s="243"/>
      <c r="H19" s="244"/>
      <c r="I19" s="244"/>
      <c r="J19" s="245"/>
      <c r="K19" s="239"/>
    </row>
    <row r="20" spans="2:11" ht="13.5" customHeight="1" thickBot="1">
      <c r="B20" s="236" t="s">
        <v>85</v>
      </c>
      <c r="C20" s="254"/>
      <c r="D20" s="68">
        <f>celda3f</f>
        <v>0</v>
      </c>
      <c r="E20" s="120">
        <v>1</v>
      </c>
      <c r="G20" s="251" t="s">
        <v>110</v>
      </c>
      <c r="H20" s="252"/>
      <c r="I20" s="252"/>
      <c r="J20" s="253"/>
      <c r="K20" s="118"/>
    </row>
    <row r="21" spans="2:11" ht="13.5" thickBot="1">
      <c r="B21" s="236" t="s">
        <v>137</v>
      </c>
      <c r="C21" s="237"/>
      <c r="D21" s="68">
        <f>celda3g</f>
        <v>0</v>
      </c>
      <c r="E21" s="120">
        <v>1</v>
      </c>
      <c r="G21" s="246"/>
      <c r="H21" s="246"/>
      <c r="I21" s="246"/>
      <c r="J21" s="246"/>
      <c r="K21" s="67"/>
    </row>
    <row r="22" spans="2:5" ht="13.5" thickBot="1">
      <c r="B22" s="236" t="s">
        <v>136</v>
      </c>
      <c r="C22" s="237"/>
      <c r="D22" s="68">
        <f>celda3h</f>
        <v>0</v>
      </c>
      <c r="E22" s="120">
        <v>1</v>
      </c>
    </row>
    <row r="23" spans="2:6" ht="22.5" customHeight="1">
      <c r="B23" s="26"/>
      <c r="F23" s="10"/>
    </row>
    <row r="24" spans="2:6" ht="22.5" customHeight="1">
      <c r="B24" s="26"/>
      <c r="F24" s="10"/>
    </row>
    <row r="25" ht="16.5" thickBot="1">
      <c r="B25" s="46" t="s">
        <v>84</v>
      </c>
    </row>
    <row r="26" spans="2:11" ht="12.75" customHeight="1">
      <c r="B26" s="216" t="s">
        <v>17</v>
      </c>
      <c r="C26" s="217"/>
      <c r="D26" s="247" t="s">
        <v>15</v>
      </c>
      <c r="E26" s="249" t="s">
        <v>18</v>
      </c>
      <c r="G26" s="240" t="s">
        <v>88</v>
      </c>
      <c r="H26" s="241"/>
      <c r="I26" s="241"/>
      <c r="J26" s="242"/>
      <c r="K26" s="238" t="s">
        <v>13</v>
      </c>
    </row>
    <row r="27" spans="2:11" ht="12.75">
      <c r="B27" s="218"/>
      <c r="C27" s="219"/>
      <c r="D27" s="248"/>
      <c r="E27" s="250"/>
      <c r="G27" s="243"/>
      <c r="H27" s="244"/>
      <c r="I27" s="244"/>
      <c r="J27" s="245"/>
      <c r="K27" s="239"/>
    </row>
    <row r="28" spans="2:11" ht="13.5" customHeight="1" thickBot="1">
      <c r="B28" s="236" t="s">
        <v>85</v>
      </c>
      <c r="C28" s="254"/>
      <c r="D28" s="68">
        <f>celda3j</f>
        <v>0</v>
      </c>
      <c r="E28" s="120">
        <v>1</v>
      </c>
      <c r="G28" s="251" t="s">
        <v>110</v>
      </c>
      <c r="H28" s="252"/>
      <c r="I28" s="252"/>
      <c r="J28" s="253"/>
      <c r="K28" s="118"/>
    </row>
    <row r="29" spans="2:11" ht="13.5" thickBot="1">
      <c r="B29" s="236" t="s">
        <v>137</v>
      </c>
      <c r="C29" s="237"/>
      <c r="D29" s="68">
        <f>celda3k</f>
        <v>0</v>
      </c>
      <c r="E29" s="120">
        <v>1</v>
      </c>
      <c r="G29" s="246"/>
      <c r="H29" s="246"/>
      <c r="I29" s="246"/>
      <c r="J29" s="246"/>
      <c r="K29" s="67"/>
    </row>
    <row r="30" spans="2:5" ht="13.5" thickBot="1">
      <c r="B30" s="236" t="s">
        <v>136</v>
      </c>
      <c r="C30" s="237"/>
      <c r="D30" s="68">
        <f>celda3l</f>
        <v>0</v>
      </c>
      <c r="E30" s="120">
        <v>1</v>
      </c>
    </row>
  </sheetData>
  <sheetProtection sheet="1" objects="1" scenarios="1"/>
  <mergeCells count="30">
    <mergeCell ref="B20:C20"/>
    <mergeCell ref="G28:J28"/>
    <mergeCell ref="G29:J29"/>
    <mergeCell ref="B26:C27"/>
    <mergeCell ref="D26:D27"/>
    <mergeCell ref="E26:E27"/>
    <mergeCell ref="B28:C28"/>
    <mergeCell ref="G26:J27"/>
    <mergeCell ref="G20:J20"/>
    <mergeCell ref="B21:C21"/>
    <mergeCell ref="G13:J13"/>
    <mergeCell ref="B18:C19"/>
    <mergeCell ref="D18:D19"/>
    <mergeCell ref="E18:E19"/>
    <mergeCell ref="B13:C13"/>
    <mergeCell ref="B14:C14"/>
    <mergeCell ref="E10:E11"/>
    <mergeCell ref="G10:J11"/>
    <mergeCell ref="B12:C12"/>
    <mergeCell ref="G12:J12"/>
    <mergeCell ref="B22:C22"/>
    <mergeCell ref="B29:C29"/>
    <mergeCell ref="B30:C30"/>
    <mergeCell ref="K10:K11"/>
    <mergeCell ref="G18:J19"/>
    <mergeCell ref="K18:K19"/>
    <mergeCell ref="K26:K27"/>
    <mergeCell ref="G21:J21"/>
    <mergeCell ref="B10:C11"/>
    <mergeCell ref="D10:D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7" r:id="rId4"/>
  <headerFooter alignWithMargins="0">
    <oddFooter>&amp;L&amp;D&amp;R&amp;P de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4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3.7109375" style="0" customWidth="1"/>
    <col min="2" max="2" width="21.57421875" style="0" customWidth="1"/>
    <col min="3" max="3" width="17.57421875" style="0" customWidth="1"/>
    <col min="4" max="16384" width="9.140625" style="0" customWidth="1"/>
  </cols>
  <sheetData>
    <row r="1" spans="1:43" ht="16.5" customHeight="1">
      <c r="A1" s="3"/>
      <c r="B1" s="35"/>
      <c r="C1" s="3"/>
      <c r="D1" s="3"/>
      <c r="E1" s="36"/>
      <c r="F1" s="37"/>
      <c r="G1" s="64"/>
      <c r="H1" s="6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8.75">
      <c r="A2" s="3"/>
      <c r="B2" s="3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4.25" customHeight="1">
      <c r="A3" s="3"/>
      <c r="B3" s="3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5" ht="18">
      <c r="B5" s="9" t="s">
        <v>92</v>
      </c>
    </row>
    <row r="6" ht="12.75">
      <c r="B6" s="43"/>
    </row>
    <row r="9" spans="2:3" ht="15">
      <c r="B9" s="42" t="s">
        <v>24</v>
      </c>
      <c r="C9" s="4"/>
    </row>
    <row r="17" ht="12.75">
      <c r="B17" s="41" t="s">
        <v>25</v>
      </c>
    </row>
    <row r="27" spans="2:5" ht="15">
      <c r="B27" s="44" t="s">
        <v>26</v>
      </c>
      <c r="C27" s="7"/>
      <c r="D27" s="255"/>
      <c r="E27" s="256"/>
    </row>
    <row r="30" ht="15">
      <c r="B30" s="44" t="s">
        <v>27</v>
      </c>
    </row>
    <row r="31" ht="12.75">
      <c r="B31" s="41" t="s">
        <v>28</v>
      </c>
    </row>
    <row r="32" ht="12.75">
      <c r="B32" s="40"/>
    </row>
    <row r="33" ht="12.75">
      <c r="B33" s="40"/>
    </row>
    <row r="34" ht="12.75">
      <c r="B34" s="41" t="s">
        <v>29</v>
      </c>
    </row>
    <row r="41" ht="12.75">
      <c r="B41" s="47" t="s">
        <v>7</v>
      </c>
    </row>
    <row r="44" spans="2:5" ht="13.5" thickBot="1">
      <c r="B44" s="5"/>
      <c r="C44" s="5"/>
      <c r="D44" s="5"/>
      <c r="E44" s="5"/>
    </row>
  </sheetData>
  <sheetProtection sheet="1" objects="1" scenarios="1"/>
  <mergeCells count="1">
    <mergeCell ref="D27:E27"/>
  </mergeCells>
  <printOptions horizontalCentered="1"/>
  <pageMargins left="0.75" right="0.3937007874015748" top="0.15748031496062992" bottom="1" header="0.5118110236220472" footer="0.5118110236220472"/>
  <pageSetup fitToHeight="1" fitToWidth="1" horizontalDpi="360" verticalDpi="360" orientation="landscape" scale="94" r:id="rId3"/>
  <headerFooter alignWithMargins="0">
    <oddFooter>&amp;L&amp;D&amp;R&amp;P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Marlon Coral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Coral</dc:creator>
  <cp:keywords/>
  <dc:description/>
  <cp:lastModifiedBy>Jaime Paredes V.</cp:lastModifiedBy>
  <cp:lastPrinted>2000-02-05T20:45:57Z</cp:lastPrinted>
  <dcterms:created xsi:type="dcterms:W3CDTF">1999-11-16T01:21:52Z</dcterms:created>
  <dcterms:modified xsi:type="dcterms:W3CDTF">2008-01-09T14:06:05Z</dcterms:modified>
  <cp:category/>
  <cp:version/>
  <cp:contentType/>
  <cp:contentStatus/>
</cp:coreProperties>
</file>